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<sst xmlns="http://schemas.openxmlformats.org/spreadsheetml/2006/main" count="84" uniqueCount="63">
  <si>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</si>
  <si>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</si>
  <si>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</si>
  <si>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</si>
  <si>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</si>
  <si>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</si>
  <si>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</si>
  <si>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</si>
  <si>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</si>
  <si>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</si>
  <si>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</si>
  <si>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</si>
  <si>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</si>
  <si>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</si>
  <si>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</si>
  <si>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</si>
  <si>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</si>
  <si>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</si>
  <si>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</si>
  <si>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</si>
  <si>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</si>
  <si>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</si>
  <si>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</si>
  <si>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</si>
  <si>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</si>
  <si>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</si>
  <si>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</si>
  <si>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</si>
  <si>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</si>
  <si>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</si>
  <si>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</si>
  <si>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</si>
  <si>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</si>
  <si>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</si>
  <si>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</si>
  <si>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</si>
  <si>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</si>
  <si>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</si>
  <si>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</si>
  <si>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</si>
  <si>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</si>
  <si>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</si>
  <si>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</si>
  <si>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</si>
  <si>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</si>
  <si>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</si>
  <si>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</si>
  <si>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</si>
  <si>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</si>
  <si>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</si>
  <si>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</si>
  <si>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</si>
  <si>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</si>
  <si>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</si>
  <si>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</si>
  <si>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</si>
  <si>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"Харківміськгаз", ДП "Укравтогаз" по  ГРС-1 м.Харків</t>
  </si>
  <si>
    <t>переданого Харківським ЛВУМГ  та прийнятого ПАТ "Харківгаз",  ПАТ "Харківміськгаз", ДП "Укравтогаз"  по  ГРС-1 м.Харків</t>
  </si>
  <si>
    <t>ГРС-1 м.Харків місто</t>
  </si>
  <si>
    <t>ГРС-1 м.Харків с.Безлюдівка</t>
  </si>
  <si>
    <t>ГРС-1 м.Харків АГНКС-2</t>
  </si>
  <si>
    <t>з газопроводу  ШХ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</si>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</sst>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E27" sqref="AE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36"/>
      <c r="AA6" s="37"/>
    </row>
    <row r="7" spans="2:27" ht="18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34"/>
      <c r="AA7" s="34"/>
    </row>
    <row r="8" spans="2:27" ht="18" customHeight="1">
      <c r="B8" s="83" t="s">
        <v>57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4"/>
      <c r="AA8" s="34"/>
    </row>
    <row r="9" spans="2:27" ht="18" customHeight="1">
      <c r="B9" s="85" t="s">
        <v>61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4"/>
      <c r="AA9" s="34"/>
    </row>
    <row r="10" spans="2:27" ht="18" customHeight="1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68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71" t="s">
        <v>22</v>
      </c>
      <c r="V12" s="68" t="s">
        <v>23</v>
      </c>
      <c r="W12" s="68" t="s">
        <v>34</v>
      </c>
      <c r="X12" s="68" t="s">
        <v>25</v>
      </c>
      <c r="Y12" s="68" t="s">
        <v>24</v>
      </c>
      <c r="Z12" s="3"/>
      <c r="AB12" s="6"/>
      <c r="AC12"/>
    </row>
    <row r="13" spans="2:29" ht="48.75" customHeight="1">
      <c r="B13" s="69"/>
      <c r="C13" s="81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68" t="s">
        <v>14</v>
      </c>
      <c r="N13" s="68" t="s">
        <v>15</v>
      </c>
      <c r="O13" s="68" t="s">
        <v>7</v>
      </c>
      <c r="P13" s="68" t="s">
        <v>19</v>
      </c>
      <c r="Q13" s="68" t="s">
        <v>32</v>
      </c>
      <c r="R13" s="68" t="s">
        <v>20</v>
      </c>
      <c r="S13" s="68" t="s">
        <v>33</v>
      </c>
      <c r="T13" s="68" t="s">
        <v>21</v>
      </c>
      <c r="U13" s="72"/>
      <c r="V13" s="69"/>
      <c r="W13" s="69"/>
      <c r="X13" s="69"/>
      <c r="Y13" s="69"/>
      <c r="Z13" s="3"/>
      <c r="AB13" s="6"/>
      <c r="AC13"/>
    </row>
    <row r="14" spans="2:29" ht="15.75" customHeight="1">
      <c r="B14" s="69"/>
      <c r="C14" s="81"/>
      <c r="D14" s="74"/>
      <c r="E14" s="74"/>
      <c r="F14" s="74"/>
      <c r="G14" s="74"/>
      <c r="H14" s="74"/>
      <c r="I14" s="74"/>
      <c r="J14" s="74"/>
      <c r="K14" s="74"/>
      <c r="L14" s="74"/>
      <c r="M14" s="69"/>
      <c r="N14" s="69"/>
      <c r="O14" s="69"/>
      <c r="P14" s="69"/>
      <c r="Q14" s="69"/>
      <c r="R14" s="69"/>
      <c r="S14" s="69"/>
      <c r="T14" s="69"/>
      <c r="U14" s="72"/>
      <c r="V14" s="69"/>
      <c r="W14" s="69"/>
      <c r="X14" s="69"/>
      <c r="Y14" s="69"/>
      <c r="Z14" s="3"/>
      <c r="AB14" s="6"/>
      <c r="AC14"/>
    </row>
    <row r="15" spans="2:29" ht="30" customHeight="1">
      <c r="B15" s="77"/>
      <c r="C15" s="81"/>
      <c r="D15" s="74"/>
      <c r="E15" s="74"/>
      <c r="F15" s="74"/>
      <c r="G15" s="74"/>
      <c r="H15" s="74"/>
      <c r="I15" s="74"/>
      <c r="J15" s="74"/>
      <c r="K15" s="74"/>
      <c r="L15" s="74"/>
      <c r="M15" s="70"/>
      <c r="N15" s="70"/>
      <c r="O15" s="70"/>
      <c r="P15" s="70"/>
      <c r="Q15" s="70"/>
      <c r="R15" s="70"/>
      <c r="S15" s="70"/>
      <c r="T15" s="70"/>
      <c r="U15" s="73"/>
      <c r="V15" s="70"/>
      <c r="W15" s="70"/>
      <c r="X15" s="70"/>
      <c r="Y15" s="70"/>
      <c r="Z15" s="3"/>
      <c r="AB15" s="6"/>
      <c r="AC15"/>
    </row>
    <row r="16" spans="2:29" ht="12.75">
      <c r="B16" s="63">
        <v>1</v>
      </c>
      <c r="C16" s="46">
        <v>87.4291</v>
      </c>
      <c r="D16" s="47">
        <v>3.8702</v>
      </c>
      <c r="E16" s="47">
        <v>1.2735</v>
      </c>
      <c r="F16" s="47">
        <v>0.1682</v>
      </c>
      <c r="G16" s="47">
        <v>0.2773</v>
      </c>
      <c r="H16" s="47">
        <v>0.0028</v>
      </c>
      <c r="I16" s="47">
        <v>0.0787</v>
      </c>
      <c r="J16" s="47">
        <v>0.0617</v>
      </c>
      <c r="K16" s="47">
        <v>0.0664</v>
      </c>
      <c r="L16" s="47">
        <v>0.0269</v>
      </c>
      <c r="M16" s="47">
        <v>4.0303</v>
      </c>
      <c r="N16" s="47">
        <v>2.7149</v>
      </c>
      <c r="O16" s="47">
        <v>0.7709</v>
      </c>
      <c r="P16" s="48">
        <v>33.42</v>
      </c>
      <c r="Q16" s="49">
        <v>7982</v>
      </c>
      <c r="R16" s="48">
        <v>37</v>
      </c>
      <c r="S16" s="49">
        <v>8836</v>
      </c>
      <c r="T16" s="48">
        <v>46.24</v>
      </c>
      <c r="U16" s="50">
        <v>-8.2</v>
      </c>
      <c r="V16" s="50">
        <v>-4</v>
      </c>
      <c r="W16" s="47"/>
      <c r="X16" s="54"/>
      <c r="Y16" s="54"/>
      <c r="AA16" s="4">
        <f aca="true" t="shared" si="0" ref="AA16:AA46">SUM(C16:N16)</f>
        <v>99.99999999999999</v>
      </c>
      <c r="AB16" s="29" t="str">
        <f>IF(AA16=100,"ОК"," ")</f>
        <v>ОК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>
        <v>87.3959</v>
      </c>
      <c r="D22" s="47">
        <v>3.8775</v>
      </c>
      <c r="E22" s="47">
        <v>1.2733</v>
      </c>
      <c r="F22" s="47">
        <v>0.1689</v>
      </c>
      <c r="G22" s="47">
        <v>0.2794</v>
      </c>
      <c r="H22" s="47">
        <v>0.0028</v>
      </c>
      <c r="I22" s="47">
        <v>0.0807</v>
      </c>
      <c r="J22" s="47">
        <v>0.0639</v>
      </c>
      <c r="K22" s="47">
        <v>0.0699</v>
      </c>
      <c r="L22" s="47">
        <v>0.0323</v>
      </c>
      <c r="M22" s="47">
        <v>4.031</v>
      </c>
      <c r="N22" s="47">
        <v>2.7243</v>
      </c>
      <c r="O22" s="47">
        <v>0.7714</v>
      </c>
      <c r="P22" s="48">
        <v>33.43</v>
      </c>
      <c r="Q22" s="49">
        <v>7984</v>
      </c>
      <c r="R22" s="48">
        <v>37</v>
      </c>
      <c r="S22" s="49">
        <v>8838</v>
      </c>
      <c r="T22" s="48">
        <v>46.24</v>
      </c>
      <c r="U22" s="50">
        <v>-9.2</v>
      </c>
      <c r="V22" s="50">
        <v>-4.8</v>
      </c>
      <c r="W22" s="47" t="s">
        <v>35</v>
      </c>
      <c r="X22" s="54" t="s">
        <v>55</v>
      </c>
      <c r="Y22" s="54">
        <v>0.0016</v>
      </c>
      <c r="AA22" s="4">
        <f t="shared" si="0"/>
        <v>99.9999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>
        <v>87.4079</v>
      </c>
      <c r="D29" s="47">
        <v>3.8779</v>
      </c>
      <c r="E29" s="47">
        <v>1.2695</v>
      </c>
      <c r="F29" s="47">
        <v>0.1667</v>
      </c>
      <c r="G29" s="47">
        <v>0.2738</v>
      </c>
      <c r="H29" s="47">
        <v>0.0027</v>
      </c>
      <c r="I29" s="47">
        <v>0.0764</v>
      </c>
      <c r="J29" s="47">
        <v>0.059</v>
      </c>
      <c r="K29" s="47">
        <v>0.0586</v>
      </c>
      <c r="L29" s="47">
        <v>0.0335</v>
      </c>
      <c r="M29" s="47">
        <v>4.0439</v>
      </c>
      <c r="N29" s="47">
        <v>2.7302</v>
      </c>
      <c r="O29" s="47">
        <v>0.7708</v>
      </c>
      <c r="P29" s="48">
        <v>33.39</v>
      </c>
      <c r="Q29" s="49">
        <v>7974</v>
      </c>
      <c r="R29" s="48">
        <v>36.96</v>
      </c>
      <c r="S29" s="49">
        <v>8828</v>
      </c>
      <c r="T29" s="48">
        <v>46.21</v>
      </c>
      <c r="U29" s="50">
        <v>-8.6</v>
      </c>
      <c r="V29" s="50">
        <v>-4.3</v>
      </c>
      <c r="W29" s="47"/>
      <c r="X29" s="54"/>
      <c r="Y29" s="54"/>
      <c r="AA29" s="4">
        <f t="shared" si="0"/>
        <v>100.00009999999999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>
        <v>87.4024</v>
      </c>
      <c r="D37" s="47">
        <v>3.8742</v>
      </c>
      <c r="E37" s="47">
        <v>1.2734</v>
      </c>
      <c r="F37" s="47">
        <v>0.1677</v>
      </c>
      <c r="G37" s="47">
        <v>0.2761</v>
      </c>
      <c r="H37" s="47">
        <v>0.0027</v>
      </c>
      <c r="I37" s="47">
        <v>0.0772</v>
      </c>
      <c r="J37" s="47">
        <v>0.0602</v>
      </c>
      <c r="K37" s="47">
        <v>0.0654</v>
      </c>
      <c r="L37" s="47">
        <v>0.035</v>
      </c>
      <c r="M37" s="47">
        <v>4.0443</v>
      </c>
      <c r="N37" s="47">
        <v>2.7215</v>
      </c>
      <c r="O37" s="47">
        <v>0.771</v>
      </c>
      <c r="P37" s="48">
        <v>33.4</v>
      </c>
      <c r="Q37" s="49">
        <v>7978</v>
      </c>
      <c r="R37" s="48">
        <v>36.98</v>
      </c>
      <c r="S37" s="49">
        <v>8833</v>
      </c>
      <c r="T37" s="48">
        <v>46.22</v>
      </c>
      <c r="U37" s="50">
        <v>-8.8</v>
      </c>
      <c r="V37" s="50">
        <v>-5.5</v>
      </c>
      <c r="W37" s="47" t="s">
        <v>35</v>
      </c>
      <c r="X37" s="54" t="s">
        <v>55</v>
      </c>
      <c r="Y37" s="54">
        <v>0.0018</v>
      </c>
      <c r="AA37" s="4">
        <f t="shared" si="0"/>
        <v>100.00009999999999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>
        <v>87.4856</v>
      </c>
      <c r="D43" s="47">
        <v>3.8538</v>
      </c>
      <c r="E43" s="47">
        <v>1.2604</v>
      </c>
      <c r="F43" s="47">
        <v>0.1647</v>
      </c>
      <c r="G43" s="47">
        <v>0.27</v>
      </c>
      <c r="H43" s="47">
        <v>0.0026</v>
      </c>
      <c r="I43" s="47">
        <v>0.0749</v>
      </c>
      <c r="J43" s="47">
        <v>0.0587</v>
      </c>
      <c r="K43" s="47">
        <v>0.0553</v>
      </c>
      <c r="L43" s="47">
        <v>0.0344</v>
      </c>
      <c r="M43" s="47">
        <v>4.0348</v>
      </c>
      <c r="N43" s="47">
        <v>2.7048</v>
      </c>
      <c r="O43" s="47">
        <v>0.7699</v>
      </c>
      <c r="P43" s="48">
        <v>33.38</v>
      </c>
      <c r="Q43" s="49">
        <v>7972</v>
      </c>
      <c r="R43" s="48">
        <v>36.95</v>
      </c>
      <c r="S43" s="49">
        <v>8826</v>
      </c>
      <c r="T43" s="48">
        <v>46.22</v>
      </c>
      <c r="U43" s="50">
        <v>-8.3</v>
      </c>
      <c r="V43" s="50">
        <v>-3.7</v>
      </c>
      <c r="W43" s="47"/>
      <c r="X43" s="54"/>
      <c r="Y43" s="54"/>
      <c r="AA43" s="4">
        <f t="shared" si="0"/>
        <v>100.00000000000003</v>
      </c>
      <c r="AB43" s="29" t="str">
        <f t="shared" si="1"/>
        <v>ОК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87">
        <v>42646</v>
      </c>
      <c r="X50" s="88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87">
        <v>42646</v>
      </c>
      <c r="X52" s="88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M13:M15"/>
    <mergeCell ref="I13:I15"/>
    <mergeCell ref="X12:X15"/>
    <mergeCell ref="H13:H15"/>
    <mergeCell ref="C48:Y48"/>
    <mergeCell ref="C13:C15"/>
    <mergeCell ref="O13:O15"/>
    <mergeCell ref="R13:R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6">
      <selection activeCell="H12" sqref="H12:H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1.00390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2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8"/>
    </row>
    <row r="6" spans="2:25" ht="18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2:25" ht="18" customHeight="1">
      <c r="B7" s="83" t="s">
        <v>56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25" ht="18" customHeight="1">
      <c r="B8" s="85" t="s">
        <v>61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2:26" ht="24" customHeight="1">
      <c r="B10" s="105" t="s">
        <v>62</v>
      </c>
      <c r="C10" s="10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/>
    </row>
    <row r="11" spans="2:26" ht="30" customHeight="1">
      <c r="B11" s="68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4" t="s">
        <v>41</v>
      </c>
      <c r="X11" s="98" t="s">
        <v>43</v>
      </c>
      <c r="Y11" s="20"/>
      <c r="Z11"/>
    </row>
    <row r="12" spans="2:26" ht="48.75" customHeight="1">
      <c r="B12" s="69"/>
      <c r="C12" s="95" t="s">
        <v>58</v>
      </c>
      <c r="D12" s="95" t="s">
        <v>59</v>
      </c>
      <c r="E12" s="95" t="s">
        <v>60</v>
      </c>
      <c r="F12" s="94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101"/>
      <c r="W12" s="104"/>
      <c r="X12" s="99"/>
      <c r="Y12" s="20"/>
      <c r="Z12"/>
    </row>
    <row r="13" spans="2:26" ht="15.75" customHeight="1">
      <c r="B13" s="69"/>
      <c r="C13" s="96"/>
      <c r="D13" s="96"/>
      <c r="E13" s="96"/>
      <c r="F13" s="94"/>
      <c r="G13" s="94"/>
      <c r="H13" s="94"/>
      <c r="I13" s="94"/>
      <c r="J13" s="94"/>
      <c r="K13" s="94"/>
      <c r="L13" s="94"/>
      <c r="M13" s="96"/>
      <c r="N13" s="96"/>
      <c r="O13" s="96"/>
      <c r="P13" s="96"/>
      <c r="Q13" s="96"/>
      <c r="R13" s="96"/>
      <c r="S13" s="96"/>
      <c r="T13" s="96"/>
      <c r="U13" s="96"/>
      <c r="V13" s="102"/>
      <c r="W13" s="104"/>
      <c r="X13" s="99"/>
      <c r="Y13" s="20"/>
      <c r="Z13"/>
    </row>
    <row r="14" spans="2:26" ht="30" customHeight="1">
      <c r="B14" s="77"/>
      <c r="C14" s="97"/>
      <c r="D14" s="97"/>
      <c r="E14" s="97"/>
      <c r="F14" s="94"/>
      <c r="G14" s="94"/>
      <c r="H14" s="94"/>
      <c r="I14" s="94"/>
      <c r="J14" s="94"/>
      <c r="K14" s="94"/>
      <c r="L14" s="94"/>
      <c r="M14" s="97"/>
      <c r="N14" s="97"/>
      <c r="O14" s="97"/>
      <c r="P14" s="97"/>
      <c r="Q14" s="97"/>
      <c r="R14" s="97"/>
      <c r="S14" s="97"/>
      <c r="T14" s="97"/>
      <c r="U14" s="97"/>
      <c r="V14" s="103"/>
      <c r="W14" s="104"/>
      <c r="X14" s="100"/>
      <c r="Y14" s="20"/>
      <c r="Z14"/>
    </row>
    <row r="15" spans="2:27" ht="15.75" customHeight="1">
      <c r="B15" s="55">
        <v>1</v>
      </c>
      <c r="C15" s="57">
        <v>0</v>
      </c>
      <c r="D15" s="107">
        <v>5212.49</v>
      </c>
      <c r="E15" s="107">
        <v>1547.88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6760.37</v>
      </c>
      <c r="X15" s="59">
        <v>33.4</v>
      </c>
      <c r="Y15" s="21"/>
      <c r="Z15" s="92" t="s">
        <v>44</v>
      </c>
      <c r="AA15" s="92"/>
    </row>
    <row r="16" spans="2:27" ht="15.75">
      <c r="B16" s="55">
        <v>2</v>
      </c>
      <c r="C16" s="57">
        <v>0</v>
      </c>
      <c r="D16" s="107">
        <v>5259.42</v>
      </c>
      <c r="E16" s="107">
        <v>1241.51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6500.93</v>
      </c>
      <c r="X16" s="59">
        <f>IF(Паспорт!P17&gt;0,Паспорт!P17,X15)</f>
        <v>33.4</v>
      </c>
      <c r="Y16" s="21"/>
      <c r="Z16" s="92"/>
      <c r="AA16" s="92"/>
    </row>
    <row r="17" spans="2:27" ht="15.75">
      <c r="B17" s="55">
        <v>3</v>
      </c>
      <c r="C17" s="57">
        <v>0</v>
      </c>
      <c r="D17" s="107">
        <v>5654.66</v>
      </c>
      <c r="E17" s="107">
        <v>966.71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6621.37</v>
      </c>
      <c r="X17" s="59">
        <f>IF(Паспорт!P18&gt;0,Паспорт!P18,X16)</f>
        <v>33.4</v>
      </c>
      <c r="Y17" s="21"/>
      <c r="Z17" s="92"/>
      <c r="AA17" s="92"/>
    </row>
    <row r="18" spans="2:27" ht="15.75">
      <c r="B18" s="55">
        <v>4</v>
      </c>
      <c r="C18" s="57">
        <v>0</v>
      </c>
      <c r="D18" s="107">
        <v>6067.85</v>
      </c>
      <c r="E18" s="107">
        <v>92.28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6160.13</v>
      </c>
      <c r="X18" s="59">
        <f>IF(Паспорт!P19&gt;0,Паспорт!P19,X17)</f>
        <v>33.4</v>
      </c>
      <c r="Y18" s="21"/>
      <c r="Z18" s="92"/>
      <c r="AA18" s="92"/>
    </row>
    <row r="19" spans="2:27" ht="15.75">
      <c r="B19" s="55">
        <v>5</v>
      </c>
      <c r="C19" s="57">
        <v>0</v>
      </c>
      <c r="D19" s="107">
        <v>5360.14</v>
      </c>
      <c r="E19" s="107">
        <v>1503.3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6863.4400000000005</v>
      </c>
      <c r="X19" s="59">
        <f>IF(Паспорт!P20&gt;0,Паспорт!P20,X18)</f>
        <v>33.4</v>
      </c>
      <c r="Y19" s="21"/>
      <c r="Z19" s="92"/>
      <c r="AA19" s="92"/>
    </row>
    <row r="20" spans="2:27" ht="15.75" customHeight="1">
      <c r="B20" s="55">
        <v>6</v>
      </c>
      <c r="C20" s="57">
        <v>0</v>
      </c>
      <c r="D20" s="107">
        <v>5393.49</v>
      </c>
      <c r="E20" s="107">
        <v>1599.08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6992.57</v>
      </c>
      <c r="X20" s="59">
        <f>IF(Паспорт!P21&gt;0,Паспорт!P21,X19)</f>
        <v>33.4</v>
      </c>
      <c r="Y20" s="21"/>
      <c r="Z20" s="92"/>
      <c r="AA20" s="92"/>
    </row>
    <row r="21" spans="2:27" ht="15.75">
      <c r="B21" s="55">
        <v>7</v>
      </c>
      <c r="C21" s="57">
        <v>0</v>
      </c>
      <c r="D21" s="107">
        <v>5665.57</v>
      </c>
      <c r="E21" s="107">
        <v>1865.97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7531.54</v>
      </c>
      <c r="X21" s="59">
        <f>IF(Паспорт!P22&gt;0,Паспорт!P22,X20)</f>
        <v>33.43</v>
      </c>
      <c r="Y21" s="21"/>
      <c r="Z21" s="92"/>
      <c r="AA21" s="92"/>
    </row>
    <row r="22" spans="2:27" ht="15.75">
      <c r="B22" s="55">
        <v>8</v>
      </c>
      <c r="C22" s="57">
        <v>0</v>
      </c>
      <c r="D22" s="107">
        <v>5601.27</v>
      </c>
      <c r="E22" s="107">
        <v>1680.8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7282.070000000001</v>
      </c>
      <c r="X22" s="59">
        <f>IF(Паспорт!P23&gt;0,Паспорт!P23,X21)</f>
        <v>33.43</v>
      </c>
      <c r="Y22" s="21"/>
      <c r="Z22" s="92"/>
      <c r="AA22" s="92"/>
    </row>
    <row r="23" spans="2:27" ht="15" customHeight="1">
      <c r="B23" s="55">
        <v>9</v>
      </c>
      <c r="C23" s="57">
        <v>0</v>
      </c>
      <c r="D23" s="107">
        <v>5569.7</v>
      </c>
      <c r="E23" s="107">
        <v>1431.37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7001.07</v>
      </c>
      <c r="X23" s="59">
        <f>IF(Паспорт!P24&gt;0,Паспорт!P24,X22)</f>
        <v>33.43</v>
      </c>
      <c r="Y23" s="21"/>
      <c r="Z23" s="92"/>
      <c r="AA23" s="92"/>
    </row>
    <row r="24" spans="2:26" ht="15.75">
      <c r="B24" s="55">
        <v>10</v>
      </c>
      <c r="C24" s="57">
        <v>0</v>
      </c>
      <c r="D24" s="107">
        <v>6279.05</v>
      </c>
      <c r="E24" s="107">
        <v>804.66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7083.71</v>
      </c>
      <c r="X24" s="59">
        <f>IF(Паспорт!P25&gt;0,Паспорт!P25,X23)</f>
        <v>33.43</v>
      </c>
      <c r="Y24" s="21"/>
      <c r="Z24" s="28"/>
    </row>
    <row r="25" spans="2:26" ht="15.75">
      <c r="B25" s="55">
        <v>11</v>
      </c>
      <c r="C25" s="57">
        <v>0</v>
      </c>
      <c r="D25" s="107">
        <v>5811.58</v>
      </c>
      <c r="E25" s="107">
        <v>255.61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6067.19</v>
      </c>
      <c r="X25" s="59">
        <f>IF(Паспорт!P26&gt;0,Паспорт!P26,X24)</f>
        <v>33.43</v>
      </c>
      <c r="Y25" s="21"/>
      <c r="Z25" s="28"/>
    </row>
    <row r="26" spans="2:27" ht="15.75" customHeight="1">
      <c r="B26" s="55">
        <v>12</v>
      </c>
      <c r="C26" s="57">
        <v>0</v>
      </c>
      <c r="D26" s="107">
        <v>5628.73</v>
      </c>
      <c r="E26" s="107">
        <v>1219.34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6848.07</v>
      </c>
      <c r="X26" s="59">
        <f>IF(Паспорт!P27&gt;0,Паспорт!P27,X25)</f>
        <v>33.43</v>
      </c>
      <c r="Y26" s="21"/>
      <c r="Z26" s="93" t="s">
        <v>42</v>
      </c>
      <c r="AA26" s="93"/>
    </row>
    <row r="27" spans="2:27" ht="15.75">
      <c r="B27" s="55">
        <v>13</v>
      </c>
      <c r="C27" s="57">
        <v>0</v>
      </c>
      <c r="D27" s="107">
        <v>5490.33</v>
      </c>
      <c r="E27" s="107">
        <v>1746.09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7236.42</v>
      </c>
      <c r="X27" s="59">
        <f>IF(Паспорт!P28&gt;0,Паспорт!P28,X26)</f>
        <v>33.43</v>
      </c>
      <c r="Y27" s="21"/>
      <c r="Z27" s="93"/>
      <c r="AA27" s="93"/>
    </row>
    <row r="28" spans="2:27" ht="15.75">
      <c r="B28" s="55">
        <v>14</v>
      </c>
      <c r="C28" s="57">
        <v>0</v>
      </c>
      <c r="D28" s="107">
        <v>5958.28</v>
      </c>
      <c r="E28" s="107">
        <v>1650.18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7608.46</v>
      </c>
      <c r="X28" s="59">
        <f>IF(Паспорт!P29&gt;0,Паспорт!P29,X27)</f>
        <v>33.39</v>
      </c>
      <c r="Y28" s="21"/>
      <c r="Z28" s="93"/>
      <c r="AA28" s="93"/>
    </row>
    <row r="29" spans="2:27" ht="15.75">
      <c r="B29" s="55">
        <v>15</v>
      </c>
      <c r="C29" s="57">
        <v>0</v>
      </c>
      <c r="D29" s="107">
        <v>6645.23</v>
      </c>
      <c r="E29" s="107">
        <v>1655.25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8300.48</v>
      </c>
      <c r="X29" s="59">
        <f>IF(Паспорт!P30&gt;0,Паспорт!P30,X28)</f>
        <v>33.39</v>
      </c>
      <c r="Y29" s="21"/>
      <c r="Z29" s="93"/>
      <c r="AA29" s="93"/>
    </row>
    <row r="30" spans="2:27" ht="15.75">
      <c r="B30" s="56">
        <v>16</v>
      </c>
      <c r="C30" s="57">
        <v>0</v>
      </c>
      <c r="D30" s="107">
        <v>6954.55</v>
      </c>
      <c r="E30" s="107">
        <v>1634.71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8589.26</v>
      </c>
      <c r="X30" s="59">
        <f>IF(Паспорт!P31&gt;0,Паспорт!P31,X29)</f>
        <v>33.39</v>
      </c>
      <c r="Y30" s="21"/>
      <c r="Z30" s="93"/>
      <c r="AA30" s="93"/>
    </row>
    <row r="31" spans="2:27" ht="15.75">
      <c r="B31" s="56">
        <v>17</v>
      </c>
      <c r="C31" s="57">
        <v>0</v>
      </c>
      <c r="D31" s="107">
        <v>8122.9</v>
      </c>
      <c r="E31" s="107">
        <v>858.03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8980.93</v>
      </c>
      <c r="X31" s="59">
        <f>IF(Паспорт!P32&gt;0,Паспорт!P32,X30)</f>
        <v>33.39</v>
      </c>
      <c r="Y31" s="21"/>
      <c r="Z31" s="93"/>
      <c r="AA31" s="93"/>
    </row>
    <row r="32" spans="2:26" ht="15.75">
      <c r="B32" s="56">
        <v>18</v>
      </c>
      <c r="C32" s="57">
        <v>0</v>
      </c>
      <c r="D32" s="107">
        <v>9749.66</v>
      </c>
      <c r="E32" s="107">
        <v>172.43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9922.09</v>
      </c>
      <c r="X32" s="59">
        <f>IF(Паспорт!P33&gt;0,Паспорт!P33,X31)</f>
        <v>33.39</v>
      </c>
      <c r="Y32" s="21"/>
      <c r="Z32" s="28"/>
    </row>
    <row r="33" spans="2:26" ht="15.75">
      <c r="B33" s="56">
        <v>19</v>
      </c>
      <c r="C33" s="57">
        <v>0</v>
      </c>
      <c r="D33" s="107">
        <v>10111.19</v>
      </c>
      <c r="E33" s="107">
        <v>1677.75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11788.94</v>
      </c>
      <c r="X33" s="59">
        <f>IF(Паспорт!P34&gt;0,Паспорт!P34,X32)</f>
        <v>33.39</v>
      </c>
      <c r="Y33" s="21"/>
      <c r="Z33" s="28"/>
    </row>
    <row r="34" spans="2:26" ht="15.75">
      <c r="B34" s="56">
        <v>20</v>
      </c>
      <c r="C34" s="57">
        <v>0</v>
      </c>
      <c r="D34" s="107">
        <v>13474.87</v>
      </c>
      <c r="E34" s="107">
        <v>1782.23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15257.1</v>
      </c>
      <c r="X34" s="59">
        <f>IF(Паспорт!P35&gt;0,Паспорт!P35,X33)</f>
        <v>33.39</v>
      </c>
      <c r="Y34" s="21"/>
      <c r="Z34" s="28"/>
    </row>
    <row r="35" spans="2:26" ht="15.75">
      <c r="B35" s="56">
        <v>21</v>
      </c>
      <c r="C35" s="57">
        <v>0</v>
      </c>
      <c r="D35" s="107">
        <v>14411.63</v>
      </c>
      <c r="E35" s="107">
        <v>1791.62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16203.25</v>
      </c>
      <c r="X35" s="59">
        <f>IF(Паспорт!P36&gt;0,Паспорт!P36,X34)</f>
        <v>33.39</v>
      </c>
      <c r="Y35" s="21"/>
      <c r="Z35" s="28"/>
    </row>
    <row r="36" spans="2:26" ht="15.75">
      <c r="B36" s="56">
        <v>22</v>
      </c>
      <c r="C36" s="57">
        <v>0</v>
      </c>
      <c r="D36" s="107">
        <v>14447.75</v>
      </c>
      <c r="E36" s="107">
        <v>1358.42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15806.17</v>
      </c>
      <c r="X36" s="59">
        <f>IF(Паспорт!P37&gt;0,Паспорт!P37,X35)</f>
        <v>33.4</v>
      </c>
      <c r="Y36" s="21"/>
      <c r="Z36" s="28"/>
    </row>
    <row r="37" spans="2:26" ht="15.75">
      <c r="B37" s="56">
        <v>23</v>
      </c>
      <c r="C37" s="57">
        <v>0</v>
      </c>
      <c r="D37" s="107">
        <v>8728.27</v>
      </c>
      <c r="E37" s="107">
        <v>1284.27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10012.54</v>
      </c>
      <c r="X37" s="59">
        <f>IF(Паспорт!P38&gt;0,Паспорт!P38,X36)</f>
        <v>33.4</v>
      </c>
      <c r="Y37" s="21"/>
      <c r="Z37" s="28"/>
    </row>
    <row r="38" spans="2:26" ht="15.75">
      <c r="B38" s="56">
        <v>24</v>
      </c>
      <c r="C38" s="57">
        <v>0</v>
      </c>
      <c r="D38" s="107">
        <v>8775.62</v>
      </c>
      <c r="E38" s="107">
        <v>831.71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9607.330000000002</v>
      </c>
      <c r="X38" s="59">
        <f>IF(Паспорт!P39&gt;0,Паспорт!P39,X37)</f>
        <v>33.4</v>
      </c>
      <c r="Y38" s="21"/>
      <c r="Z38" s="28"/>
    </row>
    <row r="39" spans="2:26" ht="15.75">
      <c r="B39" s="56">
        <v>25</v>
      </c>
      <c r="C39" s="57">
        <v>0</v>
      </c>
      <c r="D39" s="107">
        <v>9801.25</v>
      </c>
      <c r="E39" s="107">
        <v>111.67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9912.92</v>
      </c>
      <c r="X39" s="59">
        <f>IF(Паспорт!P40&gt;0,Паспорт!P40,X38)</f>
        <v>33.4</v>
      </c>
      <c r="Y39" s="21"/>
      <c r="Z39" s="28"/>
    </row>
    <row r="40" spans="2:26" ht="15.75">
      <c r="B40" s="56">
        <v>26</v>
      </c>
      <c r="C40" s="57">
        <v>0</v>
      </c>
      <c r="D40" s="107">
        <v>9323.01</v>
      </c>
      <c r="E40" s="107">
        <v>1334.24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10657.25</v>
      </c>
      <c r="X40" s="59">
        <f>IF(Паспорт!P41&gt;0,Паспорт!P41,X39)</f>
        <v>33.4</v>
      </c>
      <c r="Y40" s="21"/>
      <c r="Z40" s="28"/>
    </row>
    <row r="41" spans="2:26" ht="15.75">
      <c r="B41" s="56">
        <v>27</v>
      </c>
      <c r="C41" s="57">
        <v>0</v>
      </c>
      <c r="D41" s="107">
        <v>8670.93</v>
      </c>
      <c r="E41" s="107">
        <v>1704.72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10375.65</v>
      </c>
      <c r="X41" s="59">
        <f>IF(Паспорт!P42&gt;0,Паспорт!P42,X40)</f>
        <v>33.4</v>
      </c>
      <c r="Y41" s="21"/>
      <c r="Z41" s="28"/>
    </row>
    <row r="42" spans="2:26" ht="15.75">
      <c r="B42" s="56">
        <v>28</v>
      </c>
      <c r="C42" s="57">
        <v>0</v>
      </c>
      <c r="D42" s="107">
        <v>9447.08</v>
      </c>
      <c r="E42" s="107">
        <v>1310.08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10757.16</v>
      </c>
      <c r="X42" s="59">
        <f>IF(Паспорт!P43&gt;0,Паспорт!P43,X41)</f>
        <v>33.38</v>
      </c>
      <c r="Y42" s="21"/>
      <c r="Z42" s="28"/>
    </row>
    <row r="43" spans="2:26" ht="15.75" customHeight="1">
      <c r="B43" s="56">
        <v>29</v>
      </c>
      <c r="C43" s="57">
        <v>0</v>
      </c>
      <c r="D43" s="107">
        <v>9827.17</v>
      </c>
      <c r="E43" s="107">
        <v>1284.52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11111.69</v>
      </c>
      <c r="X43" s="59">
        <f>IF(Паспорт!P44&gt;0,Паспорт!P44,X42)</f>
        <v>33.38</v>
      </c>
      <c r="Y43" s="21"/>
      <c r="Z43" s="28"/>
    </row>
    <row r="44" spans="2:26" ht="15.75" customHeight="1">
      <c r="B44" s="56">
        <v>30</v>
      </c>
      <c r="C44" s="57">
        <v>0</v>
      </c>
      <c r="D44" s="107">
        <v>7572.65</v>
      </c>
      <c r="E44" s="107">
        <v>904.73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8477.38</v>
      </c>
      <c r="X44" s="59">
        <f>IF(Паспорт!P45&gt;0,Паспорт!P45,X43)</f>
        <v>33.38</v>
      </c>
      <c r="Y44" s="21"/>
      <c r="Z44" s="28"/>
    </row>
    <row r="45" spans="2:26" ht="15.75" customHeight="1">
      <c r="B45" s="56">
        <v>31</v>
      </c>
      <c r="C45" s="57">
        <v>0</v>
      </c>
      <c r="D45" s="57">
        <v>0</v>
      </c>
      <c r="E45" s="57">
        <v>0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0</v>
      </c>
      <c r="X45" s="59">
        <f>IF(Паспорт!P46&gt;0,Паспорт!P46,X44)</f>
        <v>33.38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0</v>
      </c>
      <c r="D46" s="60">
        <f t="shared" si="1"/>
        <v>235016.31999999998</v>
      </c>
      <c r="E46" s="60">
        <f t="shared" si="1"/>
        <v>37301.159999999996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272317.48</v>
      </c>
      <c r="X46" s="62">
        <f>SUMPRODUCT(X15:X45,W15:W45)/SUM(W15:W45)</f>
        <v>33.399992921497365</v>
      </c>
      <c r="Y46" s="26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87">
        <v>42646</v>
      </c>
      <c r="X50" s="88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87">
        <v>42646</v>
      </c>
      <c r="X52" s="88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2016-10-05T10:41:42Z</cp:lastPrinted>
  <dcterms:created xsi:type="dcterms:W3CDTF">2010-01-29T08:37:16Z</dcterms:created>
  <dcterms:modified xsi:type="dcterms:W3CDTF">2016-10-06T12:13:36Z</dcterms:modified>
  <cp:category/>
  <cp:version/>
  <cp:contentType/>
  <cp:contentStatus/>
</cp:coreProperties>
</file>