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71" windowWidth="19320" windowHeight="6480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'Додаток'!$A$1:$G$53</definedName>
    <definedName name="_xlnm.Print_Area" localSheetId="0">'Паспорт'!$A$1:$Y$51</definedName>
  </definedNames>
  <calcPr fullCalcOnLoad="1"/>
</workbook>
</file>

<file path=xl/sharedStrings.xml><?xml version="1.0" encoding="utf-8"?>
<sst xmlns="http://schemas.openxmlformats.org/spreadsheetml/2006/main" count="95" uniqueCount="78">
  <si>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</si>
  <si>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</si>
  <si>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</si>
  <si>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</si>
  <si>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</si>
  <si>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</si>
  <si>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</si>
  <si>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</si>
  <si>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</si>
  <si>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</si>
  <si>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</si>
  <si>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</si>
  <si>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</si>
  <si>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</si>
  <si>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</si>
  <si>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</si>
  <si>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 xml:space="preserve">Температура точки роси  вологи
(Р = 3.92 МПа)
</t>
  </si>
  <si>
    <t>Температура точки роси  вуглеводів, ºС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</si>
  <si>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</si>
  <si>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</si>
  <si>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</si>
  <si>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</si>
  <si>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</si>
  <si>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</si>
  <si>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</si>
  <si>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</si>
  <si>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</si>
  <si>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</si>
  <si>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Первомайський п/м Первомайське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</si>
  <si>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100-356/2015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20.12.2018 р.</t>
    </r>
  </si>
  <si>
    <r>
      <t xml:space="preserve">   Головний інженер Первомайського ЛВУМГ                                                                           </t>
    </r>
    <r>
      <rPr>
        <b/>
        <u val="single"/>
        <sz val="10"/>
        <rFont val="Times New Roman"/>
        <family val="1"/>
      </rPr>
      <t xml:space="preserve">Журавель І.В.  </t>
    </r>
    <r>
      <rPr>
        <u val="single"/>
        <sz val="10"/>
        <rFont val="Times New Roman"/>
        <family val="1"/>
      </rPr>
      <t xml:space="preserve">                                                                           </t>
    </r>
  </si>
  <si>
    <t>Керівник підрозділу, якому підпорядкована лабораторія</t>
  </si>
  <si>
    <t>прізвище</t>
  </si>
  <si>
    <r>
      <t xml:space="preserve">  Начальник хіміко-аналітичної лабораторії Первомайського ЛВУМГ                                      </t>
    </r>
    <r>
      <rPr>
        <b/>
        <u val="single"/>
        <sz val="10"/>
        <rFont val="Times New Roman"/>
        <family val="1"/>
      </rPr>
      <t>Сипко Е.П.</t>
    </r>
    <r>
      <rPr>
        <u val="single"/>
        <sz val="10"/>
        <rFont val="Times New Roman"/>
        <family val="1"/>
      </rPr>
      <t xml:space="preserve">                                                                                </t>
    </r>
  </si>
  <si>
    <t xml:space="preserve">Керівник лабораторії,де здійснювались аналізи газу </t>
  </si>
  <si>
    <t>ГРС  "Олексіївка"</t>
  </si>
  <si>
    <t>ГРС  "Борова"</t>
  </si>
  <si>
    <t>ГРС  "Руновщина"</t>
  </si>
  <si>
    <t>Провідний діспетчер з трансовтування газу</t>
  </si>
  <si>
    <t>Мешечко В.В.</t>
  </si>
  <si>
    <r>
      <t xml:space="preserve">   переданого </t>
    </r>
    <r>
      <rPr>
        <b/>
        <sz val="11"/>
        <rFont val="Arial"/>
        <family val="2"/>
      </rPr>
      <t>Первомайським ЛВУМГ філії  "УМГ "Харківтрансгаз"</t>
    </r>
    <r>
      <rPr>
        <sz val="11"/>
        <rFont val="Arial"/>
        <family val="2"/>
      </rPr>
      <t xml:space="preserve"> та прийнятого </t>
    </r>
    <r>
      <rPr>
        <b/>
        <sz val="11"/>
        <rFont val="Arial"/>
        <family val="2"/>
      </rPr>
      <t>ПАТ "ХАРКІВГАЗ"</t>
    </r>
    <r>
      <rPr>
        <sz val="11"/>
        <rFont val="Arial"/>
        <family val="2"/>
      </rPr>
      <t xml:space="preserve"> , по </t>
    </r>
    <r>
      <rPr>
        <b/>
        <sz val="11"/>
        <rFont val="Arial"/>
        <family val="2"/>
      </rPr>
      <t>ГРС "Олексіївка", "Руновщина", "Борова"</t>
    </r>
  </si>
  <si>
    <r>
      <t xml:space="preserve">  переданого </t>
    </r>
    <r>
      <rPr>
        <b/>
        <sz val="10"/>
        <rFont val="Arial"/>
        <family val="2"/>
      </rPr>
      <t xml:space="preserve">Первомайським ЛВУМГ філії  "УМГ "Харківтрансгаз" </t>
    </r>
    <r>
      <rPr>
        <sz val="10"/>
        <rFont val="Arial"/>
        <family val="2"/>
      </rPr>
      <t xml:space="preserve">та прийнятого </t>
    </r>
    <r>
      <rPr>
        <b/>
        <sz val="10"/>
        <rFont val="Arial"/>
        <family val="2"/>
      </rPr>
      <t>ПАТ "ХАРКІВГАЗ" ,</t>
    </r>
  </si>
  <si>
    <r>
      <t xml:space="preserve"> по </t>
    </r>
    <r>
      <rPr>
        <b/>
        <sz val="10"/>
        <rFont val="Arial"/>
        <family val="2"/>
      </rPr>
      <t>ГРС "Олексіївка", "Руновщина", "Борова"</t>
    </r>
    <r>
      <rPr>
        <sz val="10"/>
        <rFont val="Arial"/>
        <family val="2"/>
      </rPr>
      <t xml:space="preserve"> з магістрального газопроводу  </t>
    </r>
    <r>
      <rPr>
        <b/>
        <sz val="10"/>
        <rFont val="Arial"/>
        <family val="2"/>
      </rPr>
      <t>"СОЮЗ"</t>
    </r>
  </si>
  <si>
    <r>
      <t>Загальний обсяг газу, м</t>
    </r>
    <r>
      <rPr>
        <b/>
        <i/>
        <sz val="8"/>
        <rFont val="Calibri"/>
        <family val="2"/>
      </rPr>
      <t>³</t>
    </r>
  </si>
  <si>
    <r>
      <t>Теплота згоряння ниижа, (за поточну добу та середньозважене значення за місяць) МДж/м</t>
    </r>
    <r>
      <rPr>
        <b/>
        <i/>
        <sz val="8"/>
        <rFont val="Calibri"/>
        <family val="2"/>
      </rPr>
      <t>³</t>
    </r>
  </si>
  <si>
    <t xml:space="preserve"> Головний інженер Первомайського ЛВУМГ                                                                                                                                    </t>
  </si>
  <si>
    <t xml:space="preserve">Журавель І.В.            </t>
  </si>
  <si>
    <t>відсут.</t>
  </si>
  <si>
    <r>
      <t>Масова концентрація сірководню, г/м</t>
    </r>
    <r>
      <rPr>
        <sz val="9"/>
        <rFont val="Calibri"/>
        <family val="2"/>
      </rPr>
      <t>³</t>
    </r>
  </si>
  <si>
    <r>
      <t>Масова концентрація меркаптанової сірки,  г/м</t>
    </r>
    <r>
      <rPr>
        <sz val="9"/>
        <rFont val="Calibri"/>
        <family val="2"/>
      </rPr>
      <t>³</t>
    </r>
  </si>
  <si>
    <r>
      <t>Маса механічних домішок, г/100м</t>
    </r>
    <r>
      <rPr>
        <sz val="9"/>
        <rFont val="Calibri"/>
        <family val="2"/>
      </rPr>
      <t>³</t>
    </r>
  </si>
  <si>
    <r>
      <t>Число Воббе вище, МДж/м</t>
    </r>
    <r>
      <rPr>
        <sz val="9"/>
        <rFont val="Calibri"/>
        <family val="2"/>
      </rPr>
      <t>³</t>
    </r>
    <r>
      <rPr>
        <sz val="9"/>
        <rFont val="Arial"/>
        <family val="2"/>
      </rPr>
      <t xml:space="preserve"> (кВт⋅год/м</t>
    </r>
    <r>
      <rPr>
        <sz val="9"/>
        <rFont val="Calibri"/>
        <family val="2"/>
      </rPr>
      <t>³</t>
    </r>
    <r>
      <rPr>
        <sz val="9"/>
        <rFont val="Arial"/>
        <family val="2"/>
      </rPr>
      <t>)</t>
    </r>
  </si>
  <si>
    <t>Теплота згоряння вища, МДж/м³ (кВт⋅год/м³)</t>
  </si>
  <si>
    <t>Теплота згоряння нижча, МДж/м3(кВт⋅год/м³)</t>
  </si>
  <si>
    <t>Густина, кг/м³</t>
  </si>
  <si>
    <t>не виявл.</t>
  </si>
  <si>
    <t>-20,3</t>
  </si>
  <si>
    <t>-19,3</t>
  </si>
  <si>
    <t>-20,6</t>
  </si>
  <si>
    <t>-18,8</t>
  </si>
  <si>
    <t>-19,6</t>
  </si>
  <si>
    <t>ПАСПОРТ ФІЗИКО-ХІМІЧНИХ ПОКАЗНИКІВ ПРИРОДНОГО ГАЗУ №19-15 вересень</t>
  </si>
  <si>
    <r>
      <t xml:space="preserve"> з магістрального газопроводу  </t>
    </r>
    <r>
      <rPr>
        <b/>
        <sz val="11"/>
        <rFont val="Arial"/>
        <family val="2"/>
      </rPr>
      <t>"СОЮЗ"</t>
    </r>
    <r>
      <rPr>
        <sz val="11"/>
        <rFont val="Arial"/>
        <family val="2"/>
      </rPr>
      <t xml:space="preserve"> за період з </t>
    </r>
    <r>
      <rPr>
        <b/>
        <u val="single"/>
        <sz val="11"/>
        <rFont val="Arial"/>
        <family val="2"/>
      </rPr>
      <t>01.09.2016 р.</t>
    </r>
    <r>
      <rPr>
        <sz val="11"/>
        <rFont val="Arial"/>
        <family val="2"/>
      </rPr>
      <t xml:space="preserve"> по </t>
    </r>
    <r>
      <rPr>
        <b/>
        <u val="single"/>
        <sz val="11"/>
        <rFont val="Arial"/>
        <family val="2"/>
      </rPr>
      <t>30.09.2016 р.</t>
    </r>
  </si>
  <si>
    <t>" 03 " жовтня     2016 р.</t>
  </si>
  <si>
    <t>-21,0</t>
  </si>
  <si>
    <t>-19,9</t>
  </si>
  <si>
    <t>-19,1</t>
  </si>
  <si>
    <t>-17,1</t>
  </si>
  <si>
    <t>-18,5</t>
  </si>
  <si>
    <t>-17,9</t>
  </si>
  <si>
    <t>-22,2</t>
  </si>
  <si>
    <t>-22,5</t>
  </si>
  <si>
    <t>-23,1</t>
  </si>
  <si>
    <t>-22,9</t>
  </si>
  <si>
    <t>-21,9</t>
  </si>
  <si>
    <t>-22,6</t>
  </si>
  <si>
    <t>Додаток до  ПАСПОРТА ФІЗИКО-ХІМІЧНИХ ПОКАЗНИКІВ ПРИРОДНОГО ГАЗУ №19-15 Вересень</t>
  </si>
  <si>
    <r>
      <t xml:space="preserve"> за період з </t>
    </r>
    <r>
      <rPr>
        <b/>
        <sz val="10"/>
        <rFont val="Arial"/>
        <family val="2"/>
      </rPr>
      <t>01.09.2016 р.</t>
    </r>
    <r>
      <rPr>
        <sz val="10"/>
        <rFont val="Arial"/>
        <family val="2"/>
      </rPr>
      <t xml:space="preserve"> по</t>
    </r>
    <r>
      <rPr>
        <b/>
        <sz val="10"/>
        <rFont val="Arial"/>
        <family val="2"/>
      </rPr>
      <t xml:space="preserve"> 30.09.2016 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</si>
</sst>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i/>
      <sz val="8"/>
      <name val="Arial Cyr"/>
      <family val="0"/>
    </font>
    <font>
      <b/>
      <i/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7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1" fontId="79" fillId="0" borderId="10" xfId="0" applyNumberFormat="1" applyFont="1" applyBorder="1" applyAlignment="1">
      <alignment horizontal="center" wrapText="1"/>
    </xf>
    <xf numFmtId="171" fontId="7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Border="1" applyAlignment="1">
      <alignment vertical="center"/>
    </xf>
    <xf numFmtId="0" fontId="89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1" fontId="25" fillId="0" borderId="12" xfId="0" applyNumberFormat="1" applyFont="1" applyBorder="1" applyAlignment="1">
      <alignment horizontal="center" wrapText="1"/>
    </xf>
    <xf numFmtId="1" fontId="2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2" fontId="4" fillId="0" borderId="13" xfId="0" applyNumberFormat="1" applyFont="1" applyBorder="1" applyAlignment="1">
      <alignment horizontal="center" wrapText="1"/>
    </xf>
    <xf numFmtId="2" fontId="25" fillId="0" borderId="13" xfId="0" applyNumberFormat="1" applyFont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169" fontId="16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169" fontId="2" fillId="0" borderId="14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view="pageBreakPreview" zoomScaleSheetLayoutView="100" zoomScalePageLayoutView="0" workbookViewId="0" topLeftCell="A1">
      <selection activeCell="N13" sqref="N13:N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7.125" style="0" customWidth="1"/>
    <col min="21" max="21" width="8.125" style="0" customWidth="1"/>
    <col min="22" max="22" width="8.87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26"/>
      <c r="C1" s="26"/>
      <c r="D1" s="26"/>
      <c r="E1" s="26"/>
      <c r="F1" s="26"/>
      <c r="G1" s="26"/>
      <c r="H1" s="26"/>
      <c r="I1" s="25"/>
      <c r="J1" s="25"/>
      <c r="K1" s="25"/>
      <c r="L1" s="25"/>
      <c r="M1" s="25"/>
      <c r="N1" s="25"/>
      <c r="O1" s="25"/>
      <c r="P1" s="25"/>
      <c r="Q1" s="25"/>
      <c r="R1" s="25"/>
      <c r="S1" s="44" t="s">
        <v>19</v>
      </c>
      <c r="V1" s="2"/>
      <c r="W1" s="25"/>
      <c r="X1" s="25"/>
      <c r="Y1" s="25"/>
      <c r="Z1" s="25"/>
      <c r="AA1" s="25"/>
    </row>
    <row r="2" spans="2:27" ht="12.75">
      <c r="B2" s="26"/>
      <c r="C2" s="26"/>
      <c r="D2" s="26"/>
      <c r="E2" s="26"/>
      <c r="F2" s="26"/>
      <c r="G2" s="26"/>
      <c r="H2" s="26"/>
      <c r="I2" s="25"/>
      <c r="J2" s="25"/>
      <c r="K2" s="25"/>
      <c r="L2" s="25"/>
      <c r="M2" s="25"/>
      <c r="N2" s="25"/>
      <c r="O2" s="25"/>
      <c r="P2" s="25"/>
      <c r="Q2" s="25"/>
      <c r="R2" s="25"/>
      <c r="S2" s="44" t="s">
        <v>27</v>
      </c>
      <c r="V2" s="2"/>
      <c r="W2" s="25"/>
      <c r="X2" s="25"/>
      <c r="Y2" s="25"/>
      <c r="Z2" s="25"/>
      <c r="AA2" s="25"/>
    </row>
    <row r="3" spans="2:27" ht="12.75">
      <c r="B3" s="27"/>
      <c r="C3" s="27"/>
      <c r="D3" s="27"/>
      <c r="E3" s="26"/>
      <c r="F3" s="26"/>
      <c r="G3" s="26"/>
      <c r="H3" s="26"/>
      <c r="I3" s="25"/>
      <c r="J3" s="28"/>
      <c r="K3" s="28"/>
      <c r="L3" s="28"/>
      <c r="M3" s="28"/>
      <c r="N3" s="28"/>
      <c r="O3" s="29"/>
      <c r="P3" s="29"/>
      <c r="Q3" s="29"/>
      <c r="R3" s="29"/>
      <c r="S3" s="45" t="s">
        <v>28</v>
      </c>
      <c r="V3" s="2"/>
      <c r="W3" s="29"/>
      <c r="X3" s="29"/>
      <c r="Y3" s="29"/>
      <c r="Z3" s="29"/>
      <c r="AA3" s="29"/>
    </row>
    <row r="4" spans="2:27" ht="12.75">
      <c r="B4" s="26"/>
      <c r="C4" s="26"/>
      <c r="D4" s="26"/>
      <c r="E4" s="26"/>
      <c r="F4" s="26"/>
      <c r="G4" s="26"/>
      <c r="H4" s="26"/>
      <c r="I4" s="25"/>
      <c r="J4" s="28"/>
      <c r="K4" s="28"/>
      <c r="L4" s="28"/>
      <c r="M4" s="28"/>
      <c r="N4" s="28"/>
      <c r="O4" s="29"/>
      <c r="P4" s="29"/>
      <c r="Q4" s="29"/>
      <c r="R4" s="29"/>
      <c r="S4" s="44" t="s">
        <v>20</v>
      </c>
      <c r="V4" s="2"/>
      <c r="W4" s="2"/>
      <c r="X4" s="2"/>
      <c r="Y4" s="2"/>
      <c r="Z4" s="29"/>
      <c r="AA4" s="29"/>
    </row>
    <row r="5" spans="2:27" ht="12.75">
      <c r="B5" s="26"/>
      <c r="C5" s="26"/>
      <c r="D5" s="26"/>
      <c r="E5" s="26"/>
      <c r="F5" s="26"/>
      <c r="G5" s="26"/>
      <c r="H5" s="26"/>
      <c r="I5" s="25"/>
      <c r="J5" s="28"/>
      <c r="K5" s="28"/>
      <c r="L5" s="28"/>
      <c r="M5" s="28"/>
      <c r="N5" s="28"/>
      <c r="O5" s="29"/>
      <c r="P5" s="29"/>
      <c r="Q5" s="29"/>
      <c r="R5" s="29"/>
      <c r="S5" s="44" t="s">
        <v>29</v>
      </c>
      <c r="V5" s="2"/>
      <c r="W5" s="59"/>
      <c r="X5" s="60"/>
      <c r="Y5" s="60"/>
      <c r="Z5" s="29"/>
      <c r="AA5" s="29"/>
    </row>
    <row r="6" spans="2:27" ht="15">
      <c r="B6" s="25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U6" s="2"/>
      <c r="V6" s="2"/>
      <c r="W6" s="2"/>
      <c r="X6" s="2"/>
      <c r="Y6" s="2"/>
      <c r="Z6" s="40"/>
      <c r="AA6" s="41"/>
    </row>
    <row r="7" spans="1:27" ht="18" customHeight="1">
      <c r="A7" s="96" t="s">
        <v>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29"/>
      <c r="AA7" s="29"/>
    </row>
    <row r="8" spans="1:27" ht="18" customHeight="1">
      <c r="A8" s="97" t="s">
        <v>40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29"/>
      <c r="AA8" s="29"/>
    </row>
    <row r="9" spans="2:27" ht="18" customHeight="1">
      <c r="B9" s="98" t="s">
        <v>62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29"/>
      <c r="AA9" s="29"/>
    </row>
    <row r="10" spans="2:27" ht="18" customHeight="1" hidden="1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9"/>
      <c r="AA10" s="29"/>
    </row>
    <row r="11" spans="2:27" ht="12" customHeight="1" hidden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2"/>
      <c r="AA11" s="2"/>
    </row>
    <row r="12" spans="2:29" ht="30" customHeight="1">
      <c r="B12" s="82" t="s">
        <v>18</v>
      </c>
      <c r="C12" s="86" t="s">
        <v>15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 t="s">
        <v>5</v>
      </c>
      <c r="P12" s="87"/>
      <c r="Q12" s="87"/>
      <c r="R12" s="87"/>
      <c r="S12" s="87"/>
      <c r="T12" s="87"/>
      <c r="U12" s="93" t="s">
        <v>16</v>
      </c>
      <c r="V12" s="82" t="s">
        <v>17</v>
      </c>
      <c r="W12" s="82" t="s">
        <v>50</v>
      </c>
      <c r="X12" s="82" t="s">
        <v>49</v>
      </c>
      <c r="Y12" s="82" t="s">
        <v>48</v>
      </c>
      <c r="Z12" s="2"/>
      <c r="AB12" s="5"/>
      <c r="AC12"/>
    </row>
    <row r="13" spans="2:29" ht="48.75" customHeight="1">
      <c r="B13" s="83"/>
      <c r="C13" s="90" t="s">
        <v>1</v>
      </c>
      <c r="D13" s="85" t="s">
        <v>2</v>
      </c>
      <c r="E13" s="90" t="s">
        <v>3</v>
      </c>
      <c r="F13" s="85" t="s">
        <v>4</v>
      </c>
      <c r="G13" s="85" t="s">
        <v>6</v>
      </c>
      <c r="H13" s="85" t="s">
        <v>7</v>
      </c>
      <c r="I13" s="85" t="s">
        <v>8</v>
      </c>
      <c r="J13" s="85" t="s">
        <v>9</v>
      </c>
      <c r="K13" s="85" t="s">
        <v>10</v>
      </c>
      <c r="L13" s="85" t="s">
        <v>11</v>
      </c>
      <c r="M13" s="90" t="s">
        <v>12</v>
      </c>
      <c r="N13" s="90" t="s">
        <v>13</v>
      </c>
      <c r="O13" s="82" t="s">
        <v>54</v>
      </c>
      <c r="P13" s="82" t="s">
        <v>53</v>
      </c>
      <c r="Q13" s="82" t="s">
        <v>21</v>
      </c>
      <c r="R13" s="82" t="s">
        <v>52</v>
      </c>
      <c r="S13" s="82" t="s">
        <v>22</v>
      </c>
      <c r="T13" s="82" t="s">
        <v>51</v>
      </c>
      <c r="U13" s="94"/>
      <c r="V13" s="83"/>
      <c r="W13" s="83"/>
      <c r="X13" s="83"/>
      <c r="Y13" s="83"/>
      <c r="Z13" s="2"/>
      <c r="AB13" s="5"/>
      <c r="AC13"/>
    </row>
    <row r="14" spans="2:29" ht="15.75" customHeight="1">
      <c r="B14" s="83"/>
      <c r="C14" s="91"/>
      <c r="D14" s="85"/>
      <c r="E14" s="91"/>
      <c r="F14" s="85"/>
      <c r="G14" s="85"/>
      <c r="H14" s="85"/>
      <c r="I14" s="85"/>
      <c r="J14" s="85"/>
      <c r="K14" s="85"/>
      <c r="L14" s="85"/>
      <c r="M14" s="91"/>
      <c r="N14" s="91"/>
      <c r="O14" s="83"/>
      <c r="P14" s="83"/>
      <c r="Q14" s="83"/>
      <c r="R14" s="83"/>
      <c r="S14" s="83"/>
      <c r="T14" s="83"/>
      <c r="U14" s="94"/>
      <c r="V14" s="83"/>
      <c r="W14" s="83"/>
      <c r="X14" s="83"/>
      <c r="Y14" s="83"/>
      <c r="Z14" s="2"/>
      <c r="AB14" s="5"/>
      <c r="AC14"/>
    </row>
    <row r="15" spans="2:29" ht="30" customHeight="1">
      <c r="B15" s="84"/>
      <c r="C15" s="92"/>
      <c r="D15" s="85"/>
      <c r="E15" s="92"/>
      <c r="F15" s="85"/>
      <c r="G15" s="85"/>
      <c r="H15" s="85"/>
      <c r="I15" s="85"/>
      <c r="J15" s="85"/>
      <c r="K15" s="85"/>
      <c r="L15" s="85"/>
      <c r="M15" s="92"/>
      <c r="N15" s="92"/>
      <c r="O15" s="84"/>
      <c r="P15" s="84"/>
      <c r="Q15" s="84"/>
      <c r="R15" s="84"/>
      <c r="S15" s="84"/>
      <c r="T15" s="84"/>
      <c r="U15" s="95"/>
      <c r="V15" s="84"/>
      <c r="W15" s="84"/>
      <c r="X15" s="84"/>
      <c r="Y15" s="84"/>
      <c r="Z15" s="2"/>
      <c r="AB15" s="5"/>
      <c r="AC15"/>
    </row>
    <row r="16" spans="2:29" ht="12.75" customHeight="1">
      <c r="B16" s="11">
        <v>1</v>
      </c>
      <c r="C16" s="33">
        <v>95.4623</v>
      </c>
      <c r="D16" s="33">
        <v>2.5334</v>
      </c>
      <c r="E16" s="33">
        <v>0.8078</v>
      </c>
      <c r="F16" s="33">
        <v>0.1269</v>
      </c>
      <c r="G16" s="33">
        <v>0.1252</v>
      </c>
      <c r="H16" s="33">
        <v>0.0015</v>
      </c>
      <c r="I16" s="33">
        <v>0.0266</v>
      </c>
      <c r="J16" s="33">
        <v>0.0194</v>
      </c>
      <c r="K16" s="33">
        <v>0.0146</v>
      </c>
      <c r="L16" s="33">
        <v>0.0119</v>
      </c>
      <c r="M16" s="33">
        <v>0.69</v>
      </c>
      <c r="N16" s="33">
        <v>0.1805</v>
      </c>
      <c r="O16" s="33">
        <v>0.7041</v>
      </c>
      <c r="P16" s="34">
        <v>34.4818</v>
      </c>
      <c r="Q16" s="34">
        <f>P16*1000/4.1868</f>
        <v>8235.83643832999</v>
      </c>
      <c r="R16" s="34">
        <v>38.2288</v>
      </c>
      <c r="S16" s="34">
        <f>R16*1000/4.1868</f>
        <v>9130.792012993217</v>
      </c>
      <c r="T16" s="34">
        <v>49.9982</v>
      </c>
      <c r="U16" s="35">
        <v>-21</v>
      </c>
      <c r="V16" s="35">
        <v>-18.6</v>
      </c>
      <c r="W16" s="36"/>
      <c r="X16" s="30"/>
      <c r="Y16" s="12"/>
      <c r="AA16" s="3">
        <f aca="true" t="shared" si="0" ref="AA16:AA45">SUM(C16:N16)</f>
        <v>100.0001</v>
      </c>
      <c r="AB16" s="24" t="str">
        <f>IF(AA16=100,"ОК"," ")</f>
        <v> </v>
      </c>
      <c r="AC16"/>
    </row>
    <row r="17" spans="2:29" ht="12.75">
      <c r="B17" s="11">
        <v>2</v>
      </c>
      <c r="C17" s="33">
        <v>95.5514</v>
      </c>
      <c r="D17" s="33">
        <v>2.4525</v>
      </c>
      <c r="E17" s="33">
        <v>0.7854</v>
      </c>
      <c r="F17" s="33">
        <v>0.1268</v>
      </c>
      <c r="G17" s="33">
        <v>0.1249</v>
      </c>
      <c r="H17" s="33">
        <v>0.0015</v>
      </c>
      <c r="I17" s="33">
        <v>0.0269</v>
      </c>
      <c r="J17" s="33">
        <v>0.0195</v>
      </c>
      <c r="K17" s="33">
        <v>0.0144</v>
      </c>
      <c r="L17" s="33">
        <v>0.0128</v>
      </c>
      <c r="M17" s="33">
        <v>0.7059</v>
      </c>
      <c r="N17" s="33">
        <v>0.178</v>
      </c>
      <c r="O17" s="33">
        <v>0.7035</v>
      </c>
      <c r="P17" s="34">
        <v>34.4441</v>
      </c>
      <c r="Q17" s="34">
        <f>P17*1000/4.1868</f>
        <v>8226.831948027133</v>
      </c>
      <c r="R17" s="34">
        <v>38.1881</v>
      </c>
      <c r="S17" s="34">
        <f>R17*1000/4.1868</f>
        <v>9121.070985000477</v>
      </c>
      <c r="T17" s="34">
        <v>49.9693</v>
      </c>
      <c r="U17" s="39">
        <v>-20</v>
      </c>
      <c r="V17" s="39">
        <v>-18.6</v>
      </c>
      <c r="W17" s="30"/>
      <c r="X17" s="30"/>
      <c r="Y17" s="12"/>
      <c r="AA17" s="3">
        <f t="shared" si="0"/>
        <v>99.99999999999997</v>
      </c>
      <c r="AB17" s="24" t="str">
        <f>IF(AA17=100,"ОК"," ")</f>
        <v>ОК</v>
      </c>
      <c r="AC17"/>
    </row>
    <row r="18" spans="2:29" ht="12.75">
      <c r="B18" s="11">
        <v>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4"/>
      <c r="R18" s="34"/>
      <c r="S18" s="34"/>
      <c r="T18" s="34"/>
      <c r="U18" s="39"/>
      <c r="V18" s="39"/>
      <c r="W18" s="30"/>
      <c r="X18" s="12"/>
      <c r="Y18" s="12"/>
      <c r="AA18" s="3">
        <f t="shared" si="0"/>
        <v>0</v>
      </c>
      <c r="AB18" s="24" t="str">
        <f>IF(AA18=100,"ОК"," ")</f>
        <v> </v>
      </c>
      <c r="AC18"/>
    </row>
    <row r="19" spans="2:29" ht="12.75">
      <c r="B19" s="11">
        <v>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4"/>
      <c r="R19" s="34"/>
      <c r="S19" s="34"/>
      <c r="T19" s="34"/>
      <c r="U19" s="39"/>
      <c r="V19" s="39"/>
      <c r="W19" s="78"/>
      <c r="X19" s="30"/>
      <c r="Y19" s="12"/>
      <c r="AA19" s="3">
        <f t="shared" si="0"/>
        <v>0</v>
      </c>
      <c r="AB19" s="24" t="str">
        <f aca="true" t="shared" si="1" ref="AB19:AB45">IF(AA19=100,"ОК"," ")</f>
        <v> </v>
      </c>
      <c r="AC19"/>
    </row>
    <row r="20" spans="2:29" ht="13.5">
      <c r="B20" s="11">
        <v>5</v>
      </c>
      <c r="C20" s="33">
        <v>95.5024</v>
      </c>
      <c r="D20" s="33">
        <v>2.4482</v>
      </c>
      <c r="E20" s="33">
        <v>0.7755</v>
      </c>
      <c r="F20" s="33">
        <v>0.123</v>
      </c>
      <c r="G20" s="33">
        <v>0.1211</v>
      </c>
      <c r="H20" s="33">
        <v>0.0013</v>
      </c>
      <c r="I20" s="33">
        <v>0.0263</v>
      </c>
      <c r="J20" s="33">
        <v>0.0191</v>
      </c>
      <c r="K20" s="33">
        <v>0.015</v>
      </c>
      <c r="L20" s="33">
        <v>0.0139</v>
      </c>
      <c r="M20" s="33">
        <v>0.758</v>
      </c>
      <c r="N20" s="33">
        <v>0.1964</v>
      </c>
      <c r="O20" s="33">
        <v>0.7037</v>
      </c>
      <c r="P20" s="34">
        <v>34.4075</v>
      </c>
      <c r="Q20" s="34">
        <f>P20*1000/4.1868</f>
        <v>8218.090188210566</v>
      </c>
      <c r="R20" s="34">
        <v>38.148</v>
      </c>
      <c r="S20" s="34">
        <f>R20*1000/4.1868</f>
        <v>9111.493264545716</v>
      </c>
      <c r="T20" s="34">
        <v>49.9099</v>
      </c>
      <c r="U20" s="81" t="s">
        <v>59</v>
      </c>
      <c r="V20" s="35">
        <v>-16.7</v>
      </c>
      <c r="W20" s="38" t="s">
        <v>47</v>
      </c>
      <c r="X20" s="30"/>
      <c r="Y20" s="12"/>
      <c r="AA20" s="3">
        <f t="shared" si="0"/>
        <v>100.00019999999999</v>
      </c>
      <c r="AB20" s="24" t="str">
        <f t="shared" si="1"/>
        <v> </v>
      </c>
      <c r="AC20"/>
    </row>
    <row r="21" spans="2:29" ht="12.75">
      <c r="B21" s="11">
        <v>6</v>
      </c>
      <c r="C21" s="33">
        <v>95.5843</v>
      </c>
      <c r="D21" s="33">
        <v>2.4047</v>
      </c>
      <c r="E21" s="33">
        <v>0.7554</v>
      </c>
      <c r="F21" s="33">
        <v>0.1208</v>
      </c>
      <c r="G21" s="33">
        <v>0.1183</v>
      </c>
      <c r="H21" s="33">
        <v>0.0013</v>
      </c>
      <c r="I21" s="33">
        <v>0.0254</v>
      </c>
      <c r="J21" s="33">
        <v>0.0183</v>
      </c>
      <c r="K21" s="33">
        <v>0.0133</v>
      </c>
      <c r="L21" s="33">
        <v>0.0135</v>
      </c>
      <c r="M21" s="33">
        <v>0.7537</v>
      </c>
      <c r="N21" s="33">
        <v>0.1911</v>
      </c>
      <c r="O21" s="33">
        <v>0.7029</v>
      </c>
      <c r="P21" s="34">
        <v>34.3812</v>
      </c>
      <c r="Q21" s="34">
        <f>P21*1000/4.1868</f>
        <v>8211.808541129263</v>
      </c>
      <c r="R21" s="34">
        <v>38.12</v>
      </c>
      <c r="S21" s="34">
        <f>R21*1000/4.1868</f>
        <v>9104.805579440146</v>
      </c>
      <c r="T21" s="34">
        <v>49.9</v>
      </c>
      <c r="U21" s="39">
        <v>-19.2</v>
      </c>
      <c r="V21" s="35">
        <v>-17.8</v>
      </c>
      <c r="W21" s="78"/>
      <c r="X21" s="30"/>
      <c r="Y21" s="12"/>
      <c r="AA21" s="3">
        <f t="shared" si="0"/>
        <v>100.0001</v>
      </c>
      <c r="AB21" s="24" t="str">
        <f t="shared" si="1"/>
        <v> </v>
      </c>
      <c r="AC21"/>
    </row>
    <row r="22" spans="2:29" ht="12" customHeight="1">
      <c r="B22" s="11">
        <v>7</v>
      </c>
      <c r="C22" s="33">
        <v>95.5684</v>
      </c>
      <c r="D22" s="33">
        <v>2.4093</v>
      </c>
      <c r="E22" s="33">
        <v>0.7633</v>
      </c>
      <c r="F22" s="33">
        <v>0.1218</v>
      </c>
      <c r="G22" s="33">
        <v>0.1216</v>
      </c>
      <c r="H22" s="33">
        <v>0.0013</v>
      </c>
      <c r="I22" s="33">
        <v>0.0267</v>
      </c>
      <c r="J22" s="33">
        <v>0.0194</v>
      </c>
      <c r="K22" s="33">
        <v>0.0143</v>
      </c>
      <c r="L22" s="33">
        <v>0.0139</v>
      </c>
      <c r="M22" s="33">
        <v>0.7539</v>
      </c>
      <c r="N22" s="33">
        <v>0.186</v>
      </c>
      <c r="O22" s="33">
        <v>0.7031</v>
      </c>
      <c r="P22" s="34">
        <v>34.3953</v>
      </c>
      <c r="Q22" s="34">
        <f>P22*1000/4.1868</f>
        <v>8215.17626827171</v>
      </c>
      <c r="R22" s="34">
        <v>38.1352</v>
      </c>
      <c r="S22" s="34">
        <f>R22*1000/4.1868</f>
        <v>9108.436037068883</v>
      </c>
      <c r="T22" s="34">
        <v>49.9118</v>
      </c>
      <c r="U22" s="39">
        <v>-21.7</v>
      </c>
      <c r="V22" s="35">
        <v>-17.1</v>
      </c>
      <c r="W22" s="38"/>
      <c r="X22" s="33"/>
      <c r="Y22" s="35"/>
      <c r="AA22" s="3">
        <f t="shared" si="0"/>
        <v>99.99990000000003</v>
      </c>
      <c r="AB22" s="24" t="str">
        <f t="shared" si="1"/>
        <v> </v>
      </c>
      <c r="AC22"/>
    </row>
    <row r="23" spans="2:29" ht="12.75">
      <c r="B23" s="11">
        <v>8</v>
      </c>
      <c r="C23" s="33">
        <v>95.5662</v>
      </c>
      <c r="D23" s="33">
        <v>2.4318</v>
      </c>
      <c r="E23" s="33">
        <v>0.7721</v>
      </c>
      <c r="F23" s="33">
        <v>0.1241</v>
      </c>
      <c r="G23" s="33">
        <v>0.1231</v>
      </c>
      <c r="H23" s="33">
        <v>0.0014</v>
      </c>
      <c r="I23" s="33">
        <v>0.0268</v>
      </c>
      <c r="J23" s="33">
        <v>0.0196</v>
      </c>
      <c r="K23" s="33">
        <v>0.015</v>
      </c>
      <c r="L23" s="33">
        <v>0.0131</v>
      </c>
      <c r="M23" s="33">
        <v>0.7215</v>
      </c>
      <c r="N23" s="33">
        <v>0.1852</v>
      </c>
      <c r="O23" s="33">
        <v>0.7033</v>
      </c>
      <c r="P23" s="34">
        <v>34.42</v>
      </c>
      <c r="Q23" s="34">
        <f>P23*1000/4.1868</f>
        <v>8221.07576191841</v>
      </c>
      <c r="R23" s="34">
        <v>38.16</v>
      </c>
      <c r="S23" s="34">
        <f>R23*1000/4.1868</f>
        <v>9114.359415305245</v>
      </c>
      <c r="T23" s="34">
        <v>49.94</v>
      </c>
      <c r="U23" s="77" t="s">
        <v>64</v>
      </c>
      <c r="V23" s="35">
        <v>-18.8</v>
      </c>
      <c r="W23" s="38"/>
      <c r="X23" s="30"/>
      <c r="Y23" s="12"/>
      <c r="AA23" s="3">
        <f t="shared" si="0"/>
        <v>99.99989999999997</v>
      </c>
      <c r="AB23" s="24" t="str">
        <f t="shared" si="1"/>
        <v> </v>
      </c>
      <c r="AC23"/>
    </row>
    <row r="24" spans="2:29" ht="15" customHeight="1">
      <c r="B24" s="11">
        <v>9</v>
      </c>
      <c r="C24" s="33">
        <v>95.7451</v>
      </c>
      <c r="D24" s="33">
        <v>2.3569</v>
      </c>
      <c r="E24" s="33">
        <v>0.7458</v>
      </c>
      <c r="F24" s="33">
        <v>0.1205</v>
      </c>
      <c r="G24" s="33">
        <v>0.1181</v>
      </c>
      <c r="H24" s="33">
        <v>0.0014</v>
      </c>
      <c r="I24" s="33">
        <v>0.0246</v>
      </c>
      <c r="J24" s="33">
        <v>0.0178</v>
      </c>
      <c r="K24" s="33">
        <v>0.0134</v>
      </c>
      <c r="L24" s="33">
        <v>0.0121</v>
      </c>
      <c r="M24" s="33">
        <v>0.6815</v>
      </c>
      <c r="N24" s="33">
        <v>0.1626</v>
      </c>
      <c r="O24" s="33">
        <v>0.7018</v>
      </c>
      <c r="P24" s="34">
        <v>34.3964</v>
      </c>
      <c r="Q24" s="34">
        <f>P24*1000/4.1868</f>
        <v>8215.438998758002</v>
      </c>
      <c r="R24" s="34">
        <v>38.1376</v>
      </c>
      <c r="S24" s="34">
        <f>R24*1000/4.1868</f>
        <v>9109.009267220788</v>
      </c>
      <c r="T24" s="34">
        <v>49.9631</v>
      </c>
      <c r="U24" s="77" t="s">
        <v>65</v>
      </c>
      <c r="V24" s="77" t="s">
        <v>65</v>
      </c>
      <c r="W24" s="36"/>
      <c r="X24" s="33"/>
      <c r="Y24" s="35"/>
      <c r="AA24" s="3">
        <f t="shared" si="0"/>
        <v>99.99980000000001</v>
      </c>
      <c r="AB24" s="24" t="str">
        <f t="shared" si="1"/>
        <v> </v>
      </c>
      <c r="AC24"/>
    </row>
    <row r="25" spans="2:29" ht="14.25" customHeight="1">
      <c r="B25" s="11">
        <v>10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4"/>
      <c r="R25" s="34"/>
      <c r="S25" s="34"/>
      <c r="T25" s="34"/>
      <c r="U25" s="77"/>
      <c r="V25" s="77"/>
      <c r="W25" s="38"/>
      <c r="X25" s="33"/>
      <c r="Y25" s="35"/>
      <c r="AA25" s="3">
        <f t="shared" si="0"/>
        <v>0</v>
      </c>
      <c r="AB25" s="24" t="str">
        <f t="shared" si="1"/>
        <v> </v>
      </c>
      <c r="AC25"/>
    </row>
    <row r="26" spans="2:29" ht="15" customHeight="1">
      <c r="B26" s="11">
        <v>11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77"/>
      <c r="V26" s="77"/>
      <c r="W26" s="38"/>
      <c r="X26" s="74"/>
      <c r="Y26" s="35"/>
      <c r="AA26" s="3">
        <f t="shared" si="0"/>
        <v>0</v>
      </c>
      <c r="AB26" s="24" t="str">
        <f t="shared" si="1"/>
        <v> </v>
      </c>
      <c r="AC26"/>
    </row>
    <row r="27" spans="2:29" ht="12.75">
      <c r="B27" s="11">
        <v>12</v>
      </c>
      <c r="C27" s="33">
        <v>95.9864</v>
      </c>
      <c r="D27" s="33">
        <v>2.1867</v>
      </c>
      <c r="E27" s="33">
        <v>0.7001</v>
      </c>
      <c r="F27" s="33">
        <v>0.1174</v>
      </c>
      <c r="G27" s="33">
        <v>0.1164</v>
      </c>
      <c r="H27" s="33">
        <v>0.0015</v>
      </c>
      <c r="I27" s="33">
        <v>0.0259</v>
      </c>
      <c r="J27" s="33">
        <v>0.0189</v>
      </c>
      <c r="K27" s="33">
        <v>0.0154</v>
      </c>
      <c r="L27" s="33">
        <v>0.0128</v>
      </c>
      <c r="M27" s="33">
        <v>0.6709</v>
      </c>
      <c r="N27" s="33">
        <v>0.1476</v>
      </c>
      <c r="O27" s="33">
        <v>0.7</v>
      </c>
      <c r="P27" s="34">
        <v>34.3378</v>
      </c>
      <c r="Q27" s="34">
        <f>P27*1000/4.1868</f>
        <v>8201.442629215631</v>
      </c>
      <c r="R27" s="34">
        <v>38.0751</v>
      </c>
      <c r="S27" s="34">
        <f>R27*1000/4.1868</f>
        <v>9094.08139868157</v>
      </c>
      <c r="T27" s="34">
        <v>49.9428</v>
      </c>
      <c r="U27" s="77" t="s">
        <v>66</v>
      </c>
      <c r="V27" s="77" t="s">
        <v>57</v>
      </c>
      <c r="W27" s="38"/>
      <c r="X27" s="33"/>
      <c r="Y27" s="35"/>
      <c r="AA27" s="3">
        <f t="shared" si="0"/>
        <v>100</v>
      </c>
      <c r="AB27" s="24" t="str">
        <f t="shared" si="1"/>
        <v>ОК</v>
      </c>
      <c r="AC27"/>
    </row>
    <row r="28" spans="2:29" ht="12.75" customHeight="1">
      <c r="B28" s="11">
        <v>13</v>
      </c>
      <c r="C28" s="33">
        <v>95.9642</v>
      </c>
      <c r="D28" s="33">
        <v>2.1866</v>
      </c>
      <c r="E28" s="33">
        <v>0.716</v>
      </c>
      <c r="F28" s="33">
        <v>0.1197</v>
      </c>
      <c r="G28" s="33">
        <v>0.1203</v>
      </c>
      <c r="H28" s="33">
        <v>0.0015</v>
      </c>
      <c r="I28" s="33">
        <v>0.026</v>
      </c>
      <c r="J28" s="33">
        <v>0.0193</v>
      </c>
      <c r="K28" s="33">
        <v>0.0146</v>
      </c>
      <c r="L28" s="33">
        <v>0.0126</v>
      </c>
      <c r="M28" s="33">
        <v>0.675</v>
      </c>
      <c r="N28" s="33">
        <v>0.144</v>
      </c>
      <c r="O28" s="33">
        <v>0.7003</v>
      </c>
      <c r="P28" s="34">
        <v>34.3503</v>
      </c>
      <c r="Q28" s="34">
        <f>P28*1000/4.1868</f>
        <v>8204.428202923473</v>
      </c>
      <c r="R28" s="34">
        <v>38.0886</v>
      </c>
      <c r="S28" s="34">
        <f>R28*1000/4.1868</f>
        <v>9097.305818286042</v>
      </c>
      <c r="T28" s="34">
        <v>49.951</v>
      </c>
      <c r="U28" s="77" t="s">
        <v>60</v>
      </c>
      <c r="V28" s="77" t="s">
        <v>67</v>
      </c>
      <c r="W28" s="37"/>
      <c r="X28" s="33">
        <v>0</v>
      </c>
      <c r="Y28" s="35" t="s">
        <v>55</v>
      </c>
      <c r="AA28" s="3">
        <f t="shared" si="0"/>
        <v>99.9998</v>
      </c>
      <c r="AB28" s="24" t="str">
        <f t="shared" si="1"/>
        <v> </v>
      </c>
      <c r="AC28"/>
    </row>
    <row r="29" spans="2:29" ht="12.75">
      <c r="B29" s="11">
        <v>14</v>
      </c>
      <c r="C29" s="33">
        <v>95.8431</v>
      </c>
      <c r="D29" s="33">
        <v>2.29</v>
      </c>
      <c r="E29" s="33">
        <v>0.7144</v>
      </c>
      <c r="F29" s="33">
        <v>0.1151</v>
      </c>
      <c r="G29" s="33">
        <v>0.1122</v>
      </c>
      <c r="H29" s="33">
        <v>0.0014</v>
      </c>
      <c r="I29" s="33">
        <v>0.0236</v>
      </c>
      <c r="J29" s="33">
        <v>0.0171</v>
      </c>
      <c r="K29" s="33">
        <v>0.0126</v>
      </c>
      <c r="L29" s="33">
        <v>0.0121</v>
      </c>
      <c r="M29" s="33">
        <v>0.7003</v>
      </c>
      <c r="N29" s="33">
        <v>0.1581</v>
      </c>
      <c r="O29" s="33">
        <v>0.7008</v>
      </c>
      <c r="P29" s="34">
        <v>34.3461</v>
      </c>
      <c r="Q29" s="34">
        <f>P29*1000/4.1868</f>
        <v>8203.425050157639</v>
      </c>
      <c r="R29" s="34">
        <v>38.0835</v>
      </c>
      <c r="S29" s="34">
        <f>R29*1000/4.1868</f>
        <v>9096.087704213242</v>
      </c>
      <c r="T29" s="34">
        <v>49.9274</v>
      </c>
      <c r="U29" s="77" t="s">
        <v>68</v>
      </c>
      <c r="V29" s="77" t="s">
        <v>69</v>
      </c>
      <c r="W29" s="38"/>
      <c r="X29" s="35"/>
      <c r="Y29" s="35"/>
      <c r="AA29" s="3">
        <f t="shared" si="0"/>
        <v>100.00000000000003</v>
      </c>
      <c r="AB29" s="24" t="str">
        <f t="shared" si="1"/>
        <v>ОК</v>
      </c>
      <c r="AC29"/>
    </row>
    <row r="30" spans="2:29" ht="12.75">
      <c r="B30" s="11">
        <v>15</v>
      </c>
      <c r="C30" s="33">
        <v>96.02</v>
      </c>
      <c r="D30" s="33">
        <v>2.12</v>
      </c>
      <c r="E30" s="33">
        <v>0.6959</v>
      </c>
      <c r="F30" s="33">
        <v>0.1145</v>
      </c>
      <c r="G30" s="33">
        <v>0.1146</v>
      </c>
      <c r="H30" s="33">
        <v>0.0059</v>
      </c>
      <c r="I30" s="33">
        <v>0.0713</v>
      </c>
      <c r="J30" s="33">
        <v>0.0245</v>
      </c>
      <c r="K30" s="33">
        <v>0.0038</v>
      </c>
      <c r="L30" s="33">
        <v>0.0098</v>
      </c>
      <c r="M30" s="33">
        <v>0.7189</v>
      </c>
      <c r="N30" s="33">
        <v>0.1008</v>
      </c>
      <c r="O30" s="33">
        <v>0.7002</v>
      </c>
      <c r="P30" s="34">
        <v>34.3551</v>
      </c>
      <c r="Q30" s="34">
        <f>P30*1000/4.1868</f>
        <v>8205.574663227286</v>
      </c>
      <c r="R30" s="34">
        <v>38.0766</v>
      </c>
      <c r="S30" s="34">
        <f>R30*1000/4.1868</f>
        <v>9094.439667526512</v>
      </c>
      <c r="T30" s="34">
        <v>49.9407</v>
      </c>
      <c r="U30" s="77"/>
      <c r="V30" s="77"/>
      <c r="W30" s="37"/>
      <c r="X30" s="35"/>
      <c r="Y30" s="35"/>
      <c r="AA30" s="3">
        <f t="shared" si="0"/>
        <v>100</v>
      </c>
      <c r="AB30" s="24" t="str">
        <f t="shared" si="1"/>
        <v>ОК</v>
      </c>
      <c r="AC30"/>
    </row>
    <row r="31" spans="2:29" ht="12.75">
      <c r="B31" s="11">
        <v>16</v>
      </c>
      <c r="C31" s="33">
        <v>96.2612</v>
      </c>
      <c r="D31" s="33">
        <v>2.0168</v>
      </c>
      <c r="E31" s="33">
        <v>0.6341</v>
      </c>
      <c r="F31" s="33">
        <v>0.1033</v>
      </c>
      <c r="G31" s="33">
        <v>0.1023</v>
      </c>
      <c r="H31" s="33">
        <v>0.0014</v>
      </c>
      <c r="I31" s="33">
        <v>0.0219</v>
      </c>
      <c r="J31" s="33">
        <v>0.0164</v>
      </c>
      <c r="K31" s="33">
        <v>0.013</v>
      </c>
      <c r="L31" s="33">
        <v>0.0128</v>
      </c>
      <c r="M31" s="33">
        <v>0.6824</v>
      </c>
      <c r="N31" s="33">
        <v>0.1345</v>
      </c>
      <c r="O31" s="33">
        <v>0.6975</v>
      </c>
      <c r="P31" s="34">
        <v>34.2276</v>
      </c>
      <c r="Q31" s="34">
        <f>P31*1000/4.1868</f>
        <v>8175.121811407282</v>
      </c>
      <c r="R31" s="34">
        <v>37.9572</v>
      </c>
      <c r="S31" s="34">
        <f>R31*1000/4.1868</f>
        <v>9065.921467469188</v>
      </c>
      <c r="T31" s="34">
        <v>49.8804</v>
      </c>
      <c r="U31" s="77" t="s">
        <v>56</v>
      </c>
      <c r="V31" s="39">
        <v>-19</v>
      </c>
      <c r="W31" s="38"/>
      <c r="X31" s="35"/>
      <c r="Y31" s="35"/>
      <c r="AA31" s="3">
        <f t="shared" si="0"/>
        <v>100.00010000000003</v>
      </c>
      <c r="AB31" s="24" t="str">
        <f t="shared" si="1"/>
        <v> </v>
      </c>
      <c r="AC31"/>
    </row>
    <row r="32" spans="2:29" ht="12.75">
      <c r="B32" s="11">
        <v>17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4"/>
      <c r="R32" s="34"/>
      <c r="S32" s="34"/>
      <c r="T32" s="34"/>
      <c r="U32" s="77"/>
      <c r="V32" s="79"/>
      <c r="W32" s="30"/>
      <c r="X32" s="30"/>
      <c r="Y32" s="12"/>
      <c r="AA32" s="3">
        <f t="shared" si="0"/>
        <v>0</v>
      </c>
      <c r="AB32" s="24" t="str">
        <f t="shared" si="1"/>
        <v> </v>
      </c>
      <c r="AC32"/>
    </row>
    <row r="33" spans="2:29" ht="12.75">
      <c r="B33" s="11">
        <v>18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4"/>
      <c r="R33" s="34"/>
      <c r="S33" s="34"/>
      <c r="T33" s="34"/>
      <c r="U33" s="77"/>
      <c r="V33" s="80"/>
      <c r="W33" s="36"/>
      <c r="X33" s="30"/>
      <c r="Y33" s="12"/>
      <c r="AA33" s="3">
        <f t="shared" si="0"/>
        <v>0</v>
      </c>
      <c r="AB33" s="24" t="str">
        <f t="shared" si="1"/>
        <v> </v>
      </c>
      <c r="AC33"/>
    </row>
    <row r="34" spans="2:29" ht="12.75">
      <c r="B34" s="11">
        <v>19</v>
      </c>
      <c r="C34" s="33">
        <v>96.272</v>
      </c>
      <c r="D34" s="33">
        <v>1.9948</v>
      </c>
      <c r="E34" s="33">
        <v>0.6279</v>
      </c>
      <c r="F34" s="33">
        <v>0.1029</v>
      </c>
      <c r="G34" s="33">
        <v>0.1018</v>
      </c>
      <c r="H34" s="33">
        <v>0.0013</v>
      </c>
      <c r="I34" s="33">
        <v>0.0222</v>
      </c>
      <c r="J34" s="33">
        <v>0.0165</v>
      </c>
      <c r="K34" s="33">
        <v>0.0132</v>
      </c>
      <c r="L34" s="33">
        <v>0.0129</v>
      </c>
      <c r="M34" s="33">
        <v>0.6944</v>
      </c>
      <c r="N34" s="33">
        <v>0.14</v>
      </c>
      <c r="O34" s="33">
        <v>0.6974</v>
      </c>
      <c r="P34" s="34">
        <v>34.2128</v>
      </c>
      <c r="Q34" s="34">
        <f>P34*1000/4.1868</f>
        <v>8171.586892137194</v>
      </c>
      <c r="R34" s="34">
        <v>37.9411</v>
      </c>
      <c r="S34" s="34">
        <f>R34*1000/4.1868</f>
        <v>9062.076048533487</v>
      </c>
      <c r="T34" s="34">
        <v>49.862</v>
      </c>
      <c r="U34" s="77" t="s">
        <v>70</v>
      </c>
      <c r="V34" s="79">
        <v>-21.3</v>
      </c>
      <c r="W34" s="30"/>
      <c r="X34" s="30"/>
      <c r="Y34" s="12"/>
      <c r="AA34" s="3">
        <f t="shared" si="0"/>
        <v>99.9999</v>
      </c>
      <c r="AB34" s="24" t="str">
        <f t="shared" si="1"/>
        <v> </v>
      </c>
      <c r="AC34"/>
    </row>
    <row r="35" spans="2:29" ht="12.75">
      <c r="B35" s="11">
        <v>20</v>
      </c>
      <c r="C35" s="33">
        <v>96.2334</v>
      </c>
      <c r="D35" s="33">
        <v>2.0012</v>
      </c>
      <c r="E35" s="33">
        <v>0.6282</v>
      </c>
      <c r="F35" s="33">
        <v>0.1018</v>
      </c>
      <c r="G35" s="33">
        <v>0.1001</v>
      </c>
      <c r="H35" s="33">
        <v>0.0014</v>
      </c>
      <c r="I35" s="33">
        <v>0.0215</v>
      </c>
      <c r="J35" s="33">
        <v>0.0159</v>
      </c>
      <c r="K35" s="33">
        <v>0.0123</v>
      </c>
      <c r="L35" s="33">
        <v>0.0134</v>
      </c>
      <c r="M35" s="33">
        <v>0.7221</v>
      </c>
      <c r="N35" s="33">
        <v>0.1486</v>
      </c>
      <c r="O35" s="33">
        <v>0.6976</v>
      </c>
      <c r="P35" s="34">
        <v>34.1977</v>
      </c>
      <c r="Q35" s="34">
        <f>P35*1000/4.1868</f>
        <v>8167.980319098117</v>
      </c>
      <c r="R35" s="34">
        <v>37.9244</v>
      </c>
      <c r="S35" s="34">
        <f>R35*1000/4.1868</f>
        <v>9058.087322059808</v>
      </c>
      <c r="T35" s="34">
        <v>49.8338</v>
      </c>
      <c r="U35" s="77" t="s">
        <v>71</v>
      </c>
      <c r="V35" s="79">
        <v>-21.8</v>
      </c>
      <c r="W35" s="30"/>
      <c r="X35" s="30"/>
      <c r="Y35" s="12"/>
      <c r="AA35" s="3">
        <f t="shared" si="0"/>
        <v>99.99990000000001</v>
      </c>
      <c r="AB35" s="24" t="str">
        <f t="shared" si="1"/>
        <v> </v>
      </c>
      <c r="AC35"/>
    </row>
    <row r="36" spans="2:29" ht="12.75">
      <c r="B36" s="11">
        <v>21</v>
      </c>
      <c r="C36" s="33">
        <v>96.1886</v>
      </c>
      <c r="D36" s="33">
        <v>2.0246</v>
      </c>
      <c r="E36" s="33">
        <v>0.6364</v>
      </c>
      <c r="F36" s="33">
        <v>0.1032</v>
      </c>
      <c r="G36" s="33">
        <v>0.1008</v>
      </c>
      <c r="H36" s="33">
        <v>0.0015</v>
      </c>
      <c r="I36" s="33">
        <v>0.0217</v>
      </c>
      <c r="J36" s="33">
        <v>0.0155</v>
      </c>
      <c r="K36" s="33">
        <v>0.0119</v>
      </c>
      <c r="L36" s="33">
        <v>0.014</v>
      </c>
      <c r="M36" s="33">
        <v>0.7271</v>
      </c>
      <c r="N36" s="33">
        <v>0.1545</v>
      </c>
      <c r="O36" s="33">
        <v>0.6979</v>
      </c>
      <c r="P36" s="34">
        <v>34.2052</v>
      </c>
      <c r="Q36" s="34">
        <f>P36*1000/4.1868</f>
        <v>8169.771663322824</v>
      </c>
      <c r="R36" s="34">
        <v>37.9323</v>
      </c>
      <c r="S36" s="34">
        <f>R36*1000/4.1868</f>
        <v>9059.974204643164</v>
      </c>
      <c r="T36" s="34">
        <v>49.8315</v>
      </c>
      <c r="U36" s="77" t="s">
        <v>72</v>
      </c>
      <c r="V36" s="79">
        <v>-21.9</v>
      </c>
      <c r="W36" s="30"/>
      <c r="X36" s="30"/>
      <c r="Y36" s="12"/>
      <c r="AA36" s="3">
        <f t="shared" si="0"/>
        <v>99.99979999999998</v>
      </c>
      <c r="AB36" s="24" t="str">
        <f t="shared" si="1"/>
        <v> </v>
      </c>
      <c r="AC36"/>
    </row>
    <row r="37" spans="2:29" ht="13.5">
      <c r="B37" s="11">
        <v>22</v>
      </c>
      <c r="C37" s="33">
        <v>96.1419</v>
      </c>
      <c r="D37" s="33">
        <v>2.0558</v>
      </c>
      <c r="E37" s="33">
        <v>0.6527</v>
      </c>
      <c r="F37" s="33">
        <v>0.1058</v>
      </c>
      <c r="G37" s="33">
        <v>0.1045</v>
      </c>
      <c r="H37" s="33">
        <v>0.0013</v>
      </c>
      <c r="I37" s="33">
        <v>0.0228</v>
      </c>
      <c r="J37" s="33">
        <v>0.0166</v>
      </c>
      <c r="K37" s="33">
        <v>0.0127</v>
      </c>
      <c r="L37" s="33">
        <v>0.0137</v>
      </c>
      <c r="M37" s="33">
        <v>0.718</v>
      </c>
      <c r="N37" s="33">
        <v>0.1541</v>
      </c>
      <c r="O37" s="33">
        <v>0.6984</v>
      </c>
      <c r="P37" s="34">
        <v>34.23</v>
      </c>
      <c r="Q37" s="34">
        <f>P37*1000/4.1868</f>
        <v>8175.695041559186</v>
      </c>
      <c r="R37" s="34">
        <v>37.9624</v>
      </c>
      <c r="S37" s="34">
        <f>R37*1000/4.1868</f>
        <v>9067.163466131653</v>
      </c>
      <c r="T37" s="34">
        <v>49.853</v>
      </c>
      <c r="U37" s="77" t="s">
        <v>73</v>
      </c>
      <c r="V37" s="81" t="s">
        <v>74</v>
      </c>
      <c r="W37" s="30"/>
      <c r="X37" s="30"/>
      <c r="Y37" s="12"/>
      <c r="AA37" s="3">
        <f t="shared" si="0"/>
        <v>99.99990000000001</v>
      </c>
      <c r="AB37" s="24" t="str">
        <f t="shared" si="1"/>
        <v> </v>
      </c>
      <c r="AC37"/>
    </row>
    <row r="38" spans="2:29" ht="12.75">
      <c r="B38" s="11">
        <v>23</v>
      </c>
      <c r="C38" s="33">
        <v>96.0876</v>
      </c>
      <c r="D38" s="33">
        <v>2.0897</v>
      </c>
      <c r="E38" s="33">
        <v>0.6656</v>
      </c>
      <c r="F38" s="33">
        <v>0.1088</v>
      </c>
      <c r="G38" s="33">
        <v>0.1079</v>
      </c>
      <c r="H38" s="33">
        <v>0.0014</v>
      </c>
      <c r="I38" s="33">
        <v>0.0238</v>
      </c>
      <c r="J38" s="33">
        <v>0.0178</v>
      </c>
      <c r="K38" s="33">
        <v>0.0143</v>
      </c>
      <c r="L38" s="33">
        <v>0.0138</v>
      </c>
      <c r="M38" s="33">
        <v>0.7132</v>
      </c>
      <c r="N38" s="33">
        <v>0.1561</v>
      </c>
      <c r="O38" s="33">
        <v>0.699</v>
      </c>
      <c r="P38" s="34">
        <v>34.2591</v>
      </c>
      <c r="Q38" s="34">
        <f>P38*1000/4.1868</f>
        <v>8182.645457151046</v>
      </c>
      <c r="R38" s="34">
        <v>37.9901</v>
      </c>
      <c r="S38" s="34">
        <f>R38*1000/4.1868</f>
        <v>9073.779497468233</v>
      </c>
      <c r="T38" s="34">
        <v>49.8694</v>
      </c>
      <c r="U38" s="35">
        <v>-21.9</v>
      </c>
      <c r="V38" s="35">
        <v>-20.8</v>
      </c>
      <c r="W38" s="30"/>
      <c r="X38" s="30"/>
      <c r="Y38" s="12"/>
      <c r="AA38" s="3">
        <f t="shared" si="0"/>
        <v>99.99999999999999</v>
      </c>
      <c r="AB38" s="24" t="str">
        <f t="shared" si="1"/>
        <v>ОК</v>
      </c>
      <c r="AC38"/>
    </row>
    <row r="39" spans="2:29" ht="13.5">
      <c r="B39" s="11">
        <v>24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76"/>
      <c r="V39" s="76"/>
      <c r="W39" s="36"/>
      <c r="X39" s="31"/>
      <c r="Y39" s="31"/>
      <c r="AA39" s="3">
        <f t="shared" si="0"/>
        <v>0</v>
      </c>
      <c r="AB39" s="24" t="str">
        <f t="shared" si="1"/>
        <v> </v>
      </c>
      <c r="AC39"/>
    </row>
    <row r="40" spans="2:29" ht="12.75">
      <c r="B40" s="11">
        <v>25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4"/>
      <c r="R40" s="34"/>
      <c r="S40" s="34"/>
      <c r="T40" s="34"/>
      <c r="U40" s="77"/>
      <c r="V40" s="77"/>
      <c r="W40" s="38"/>
      <c r="X40" s="30"/>
      <c r="Y40" s="12"/>
      <c r="AA40" s="3">
        <f t="shared" si="0"/>
        <v>0</v>
      </c>
      <c r="AB40" s="24" t="str">
        <f t="shared" si="1"/>
        <v> </v>
      </c>
      <c r="AC40"/>
    </row>
    <row r="41" spans="2:29" ht="12.75">
      <c r="B41" s="11">
        <v>26</v>
      </c>
      <c r="C41" s="33">
        <v>95.9981</v>
      </c>
      <c r="D41" s="33">
        <v>2.1245</v>
      </c>
      <c r="E41" s="33">
        <v>0.6865</v>
      </c>
      <c r="F41" s="33">
        <v>0.1081</v>
      </c>
      <c r="G41" s="33">
        <v>0.107</v>
      </c>
      <c r="H41" s="33">
        <v>0.0012</v>
      </c>
      <c r="I41" s="33">
        <v>0.0225</v>
      </c>
      <c r="J41" s="33">
        <v>0.0165</v>
      </c>
      <c r="K41" s="33">
        <v>0.0122</v>
      </c>
      <c r="L41" s="33">
        <v>0.0155</v>
      </c>
      <c r="M41" s="33">
        <v>0.745</v>
      </c>
      <c r="N41" s="33">
        <v>0.163</v>
      </c>
      <c r="O41" s="33">
        <v>0.6995</v>
      </c>
      <c r="P41" s="34">
        <v>34.2585</v>
      </c>
      <c r="Q41" s="34">
        <f>P41*1000/4.1868</f>
        <v>8182.50214961307</v>
      </c>
      <c r="R41" s="34">
        <v>37.989</v>
      </c>
      <c r="S41" s="34">
        <f>R41*1000/4.1868</f>
        <v>9073.516766981944</v>
      </c>
      <c r="T41" s="34">
        <v>49.8486</v>
      </c>
      <c r="U41" s="77" t="s">
        <v>75</v>
      </c>
      <c r="V41" s="77" t="s">
        <v>74</v>
      </c>
      <c r="W41" s="38"/>
      <c r="X41" s="33"/>
      <c r="Y41" s="33"/>
      <c r="AA41" s="3">
        <f t="shared" si="0"/>
        <v>100.00009999999997</v>
      </c>
      <c r="AB41" s="24" t="str">
        <f t="shared" si="1"/>
        <v> </v>
      </c>
      <c r="AC41"/>
    </row>
    <row r="42" spans="2:29" ht="12.75">
      <c r="B42" s="11">
        <v>27</v>
      </c>
      <c r="C42" s="33">
        <v>96.047</v>
      </c>
      <c r="D42" s="33">
        <v>2.0607</v>
      </c>
      <c r="E42" s="33">
        <v>0.6679</v>
      </c>
      <c r="F42" s="33">
        <v>0.1043</v>
      </c>
      <c r="G42" s="33">
        <v>0.1045</v>
      </c>
      <c r="H42" s="33">
        <v>0.0013</v>
      </c>
      <c r="I42" s="33">
        <v>0.0224</v>
      </c>
      <c r="J42" s="33">
        <v>0.0169</v>
      </c>
      <c r="K42" s="33">
        <v>0.0131</v>
      </c>
      <c r="L42" s="33">
        <v>0.0143</v>
      </c>
      <c r="M42" s="33">
        <v>0.7796</v>
      </c>
      <c r="N42" s="33">
        <v>0.168</v>
      </c>
      <c r="O42" s="33">
        <v>0.6991</v>
      </c>
      <c r="P42" s="34">
        <v>34.216</v>
      </c>
      <c r="Q42" s="34">
        <f>P42*1000/4.1868</f>
        <v>8172.351199006402</v>
      </c>
      <c r="R42" s="34">
        <v>37.943</v>
      </c>
      <c r="S42" s="34">
        <f>R42*1000/4.1868</f>
        <v>9062.529855737079</v>
      </c>
      <c r="T42" s="34">
        <v>49.804</v>
      </c>
      <c r="U42" s="35">
        <v>-21.7</v>
      </c>
      <c r="V42" s="77" t="s">
        <v>58</v>
      </c>
      <c r="W42" s="75" t="s">
        <v>47</v>
      </c>
      <c r="X42" s="35"/>
      <c r="Y42" s="33"/>
      <c r="AA42" s="3">
        <f t="shared" si="0"/>
        <v>100.00000000000001</v>
      </c>
      <c r="AB42" s="24" t="str">
        <f t="shared" si="1"/>
        <v>ОК</v>
      </c>
      <c r="AC42"/>
    </row>
    <row r="43" spans="2:29" ht="12.75" customHeight="1">
      <c r="B43" s="11">
        <v>28</v>
      </c>
      <c r="C43" s="33">
        <v>96.1285</v>
      </c>
      <c r="D43" s="33">
        <v>1.9953</v>
      </c>
      <c r="E43" s="33">
        <v>0.6479</v>
      </c>
      <c r="F43" s="33">
        <v>0.1013</v>
      </c>
      <c r="G43" s="33">
        <v>0.1021</v>
      </c>
      <c r="H43" s="33">
        <v>0.0012</v>
      </c>
      <c r="I43" s="33">
        <v>0.0219</v>
      </c>
      <c r="J43" s="33">
        <v>0.0163</v>
      </c>
      <c r="K43" s="33">
        <v>0.0121</v>
      </c>
      <c r="L43" s="33">
        <v>0.0139</v>
      </c>
      <c r="M43" s="33">
        <v>0.7964</v>
      </c>
      <c r="N43" s="33">
        <v>0.163</v>
      </c>
      <c r="O43" s="33">
        <v>0.6983</v>
      </c>
      <c r="P43" s="34">
        <v>34.178</v>
      </c>
      <c r="Q43" s="34">
        <f>P43*1000/4.1868</f>
        <v>8163.2750549345565</v>
      </c>
      <c r="R43" s="34">
        <v>37.9022</v>
      </c>
      <c r="S43" s="34">
        <f>R43*1000/4.1868</f>
        <v>9052.784943154677</v>
      </c>
      <c r="T43" s="34">
        <v>49.7771</v>
      </c>
      <c r="U43" s="77" t="s">
        <v>70</v>
      </c>
      <c r="V43" s="77" t="s">
        <v>64</v>
      </c>
      <c r="W43" s="75"/>
      <c r="X43" s="33">
        <v>0</v>
      </c>
      <c r="Y43" s="35" t="s">
        <v>55</v>
      </c>
      <c r="AA43" s="3">
        <f t="shared" si="0"/>
        <v>99.99990000000001</v>
      </c>
      <c r="AB43" s="24" t="str">
        <f t="shared" si="1"/>
        <v> </v>
      </c>
      <c r="AC43"/>
    </row>
    <row r="44" spans="2:29" ht="12.75" customHeight="1">
      <c r="B44" s="11">
        <v>29</v>
      </c>
      <c r="C44" s="33">
        <v>96.1526</v>
      </c>
      <c r="D44" s="33">
        <v>1.9893</v>
      </c>
      <c r="E44" s="33">
        <v>0.6395</v>
      </c>
      <c r="F44" s="33">
        <v>0.0996</v>
      </c>
      <c r="G44" s="33">
        <v>0.1004</v>
      </c>
      <c r="H44" s="33">
        <v>0.0012</v>
      </c>
      <c r="I44" s="33">
        <v>0.0217</v>
      </c>
      <c r="J44" s="33">
        <v>0.0161</v>
      </c>
      <c r="K44" s="33">
        <v>0.0125</v>
      </c>
      <c r="L44" s="33">
        <v>0.0148</v>
      </c>
      <c r="M44" s="33">
        <v>0.7907</v>
      </c>
      <c r="N44" s="33">
        <v>0.1616</v>
      </c>
      <c r="O44" s="33">
        <v>0.6981</v>
      </c>
      <c r="P44" s="34">
        <v>34.1716</v>
      </c>
      <c r="Q44" s="34">
        <f>P44*1000/4.1868</f>
        <v>8161.74644119614</v>
      </c>
      <c r="R44" s="34">
        <v>37.8954</v>
      </c>
      <c r="S44" s="34">
        <f>R44*1000/4.1868</f>
        <v>9051.16079105761</v>
      </c>
      <c r="T44" s="34">
        <v>49.7763</v>
      </c>
      <c r="U44" s="39">
        <v>-21.6</v>
      </c>
      <c r="V44" s="35">
        <v>-20.9</v>
      </c>
      <c r="W44" s="75"/>
      <c r="X44" s="35"/>
      <c r="Y44" s="33"/>
      <c r="AA44" s="3">
        <f t="shared" si="0"/>
        <v>99.99999999999999</v>
      </c>
      <c r="AB44" s="24" t="str">
        <f t="shared" si="1"/>
        <v>ОК</v>
      </c>
      <c r="AC44"/>
    </row>
    <row r="45" spans="2:29" ht="12.75" customHeight="1">
      <c r="B45" s="11">
        <v>30</v>
      </c>
      <c r="C45" s="33">
        <v>95.9849</v>
      </c>
      <c r="D45" s="33">
        <v>2.0782</v>
      </c>
      <c r="E45" s="33">
        <v>0.6736</v>
      </c>
      <c r="F45" s="33">
        <v>0.1038</v>
      </c>
      <c r="G45" s="33">
        <v>0.1051</v>
      </c>
      <c r="H45" s="33">
        <v>0.0012</v>
      </c>
      <c r="I45" s="33">
        <v>0.0223</v>
      </c>
      <c r="J45" s="33">
        <v>0.0169</v>
      </c>
      <c r="K45" s="33">
        <v>0.0124</v>
      </c>
      <c r="L45" s="33">
        <v>0.0147</v>
      </c>
      <c r="M45" s="33">
        <v>0.8087</v>
      </c>
      <c r="N45" s="33">
        <v>0.1781</v>
      </c>
      <c r="O45" s="33">
        <v>0.6995</v>
      </c>
      <c r="P45" s="34">
        <v>34.2094</v>
      </c>
      <c r="Q45" s="34">
        <f>P45*1000/4.1868</f>
        <v>8170.77481608866</v>
      </c>
      <c r="R45" s="34">
        <v>37.9354</v>
      </c>
      <c r="S45" s="34">
        <f>R45*1000/4.1868</f>
        <v>9060.71462692271</v>
      </c>
      <c r="T45" s="34">
        <v>49.7793</v>
      </c>
      <c r="U45" s="35">
        <v>-21.6</v>
      </c>
      <c r="V45" s="35">
        <v>-20.2</v>
      </c>
      <c r="W45" s="75"/>
      <c r="X45" s="35"/>
      <c r="Y45" s="33"/>
      <c r="AA45" s="3">
        <f t="shared" si="0"/>
        <v>99.9999</v>
      </c>
      <c r="AB45" s="24" t="str">
        <f t="shared" si="1"/>
        <v> </v>
      </c>
      <c r="AC45"/>
    </row>
    <row r="46" spans="3:29" ht="12.75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AA46" s="3"/>
      <c r="AB46" s="4"/>
      <c r="AC46"/>
    </row>
    <row r="47" spans="3:4" ht="12.75">
      <c r="C47" s="1"/>
      <c r="D47" s="1"/>
    </row>
    <row r="48" spans="3:25" ht="14.25">
      <c r="C48" s="48" t="s">
        <v>30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56"/>
      <c r="S48" s="56"/>
      <c r="T48" s="57"/>
      <c r="U48" s="49"/>
      <c r="V48" s="48" t="s">
        <v>63</v>
      </c>
      <c r="W48" s="48"/>
      <c r="X48" s="49"/>
      <c r="Y48" s="46"/>
    </row>
    <row r="49" spans="3:25" ht="12.75">
      <c r="C49" s="50"/>
      <c r="D49" s="51" t="s">
        <v>31</v>
      </c>
      <c r="E49" s="52"/>
      <c r="F49" s="52"/>
      <c r="G49" s="52"/>
      <c r="H49" s="52"/>
      <c r="I49" s="52"/>
      <c r="J49" s="50"/>
      <c r="K49" s="50"/>
      <c r="L49" s="53" t="s">
        <v>32</v>
      </c>
      <c r="M49" s="53"/>
      <c r="N49" s="53"/>
      <c r="O49" s="53"/>
      <c r="P49" s="53"/>
      <c r="Q49" s="50"/>
      <c r="S49" s="53" t="s">
        <v>0</v>
      </c>
      <c r="T49" s="54"/>
      <c r="U49" s="54"/>
      <c r="V49" s="50"/>
      <c r="W49" s="53" t="s">
        <v>14</v>
      </c>
      <c r="X49" s="54"/>
      <c r="Y49" s="47"/>
    </row>
    <row r="50" spans="3:25" ht="15.75" customHeight="1">
      <c r="C50" s="55" t="s">
        <v>33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  <c r="S50" s="56"/>
      <c r="T50" s="58"/>
      <c r="V50" s="55" t="str">
        <f>V48</f>
        <v>" 03 " жовтня     2016 р.</v>
      </c>
      <c r="W50" s="55"/>
      <c r="Y50" s="21"/>
    </row>
    <row r="51" spans="3:25" ht="12.75">
      <c r="C51" s="50"/>
      <c r="D51" s="51" t="s">
        <v>34</v>
      </c>
      <c r="E51" s="52"/>
      <c r="F51" s="52"/>
      <c r="G51" s="52"/>
      <c r="H51" s="52"/>
      <c r="I51" s="52"/>
      <c r="J51" s="50"/>
      <c r="K51" s="50"/>
      <c r="L51" s="53" t="s">
        <v>32</v>
      </c>
      <c r="M51" s="53"/>
      <c r="N51" s="53"/>
      <c r="O51" s="53"/>
      <c r="P51" s="53"/>
      <c r="Q51" s="50"/>
      <c r="S51" s="53" t="s">
        <v>0</v>
      </c>
      <c r="V51" s="50"/>
      <c r="W51" s="53" t="s">
        <v>14</v>
      </c>
      <c r="Y51" s="47"/>
    </row>
    <row r="55" spans="3:10" ht="12.75">
      <c r="C55" s="32"/>
      <c r="D55" s="25"/>
      <c r="E55" s="25"/>
      <c r="F55" s="25"/>
      <c r="G55" s="25"/>
      <c r="H55" s="25"/>
      <c r="I55" s="25"/>
      <c r="J55" s="25"/>
    </row>
  </sheetData>
  <sheetProtection/>
  <mergeCells count="34">
    <mergeCell ref="B12:B15"/>
    <mergeCell ref="Y12:Y15"/>
    <mergeCell ref="W12:W15"/>
    <mergeCell ref="X12:X15"/>
    <mergeCell ref="S13:S15"/>
    <mergeCell ref="N13:N15"/>
    <mergeCell ref="A7:Y7"/>
    <mergeCell ref="A8:Y8"/>
    <mergeCell ref="B9:Y9"/>
    <mergeCell ref="K13:K15"/>
    <mergeCell ref="J13:J15"/>
    <mergeCell ref="G13:G15"/>
    <mergeCell ref="M13:M15"/>
    <mergeCell ref="T13:T15"/>
    <mergeCell ref="C46:Y46"/>
    <mergeCell ref="C13:C15"/>
    <mergeCell ref="E13:E15"/>
    <mergeCell ref="O13:O15"/>
    <mergeCell ref="I13:I15"/>
    <mergeCell ref="L13:L15"/>
    <mergeCell ref="P13:P15"/>
    <mergeCell ref="U12:U15"/>
    <mergeCell ref="D13:D15"/>
    <mergeCell ref="R13:R15"/>
    <mergeCell ref="H13:H15"/>
    <mergeCell ref="C12:N12"/>
    <mergeCell ref="V12:V15"/>
    <mergeCell ref="F13:F15"/>
    <mergeCell ref="Q13:Q15"/>
    <mergeCell ref="O12:T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SheetLayoutView="100" workbookViewId="0" topLeftCell="A3">
      <selection activeCell="G15" sqref="G15"/>
    </sheetView>
  </sheetViews>
  <sheetFormatPr defaultColWidth="9.00390625" defaultRowHeight="12.75"/>
  <cols>
    <col min="1" max="1" width="2.00390625" style="0" customWidth="1"/>
    <col min="2" max="6" width="15.75390625" style="0" customWidth="1"/>
    <col min="7" max="7" width="20.875" style="0" customWidth="1"/>
    <col min="8" max="8" width="7.625" style="0" customWidth="1"/>
    <col min="9" max="9" width="9.125" style="5" customWidth="1"/>
  </cols>
  <sheetData>
    <row r="1" spans="2:7" ht="12.75">
      <c r="B1" s="26"/>
      <c r="C1" s="26"/>
      <c r="D1" s="25"/>
      <c r="E1" s="25"/>
      <c r="G1" s="44"/>
    </row>
    <row r="2" spans="2:7" ht="12.75">
      <c r="B2" s="26"/>
      <c r="C2" s="26"/>
      <c r="D2" s="25"/>
      <c r="E2" s="25"/>
      <c r="G2" s="44"/>
    </row>
    <row r="3" spans="2:8" ht="12.75">
      <c r="B3" s="27"/>
      <c r="C3" s="27"/>
      <c r="D3" s="29"/>
      <c r="E3" s="29"/>
      <c r="G3" s="45"/>
      <c r="H3" s="2"/>
    </row>
    <row r="4" spans="2:8" ht="12.75">
      <c r="B4" s="26"/>
      <c r="C4" s="26"/>
      <c r="D4" s="29"/>
      <c r="E4" s="29"/>
      <c r="G4" s="44"/>
      <c r="H4" s="2"/>
    </row>
    <row r="5" spans="2:8" ht="15">
      <c r="B5" s="25"/>
      <c r="C5" s="40"/>
      <c r="D5" s="40"/>
      <c r="E5" s="40"/>
      <c r="G5" s="44"/>
      <c r="H5" s="15"/>
    </row>
    <row r="6" spans="1:8" ht="18" customHeight="1">
      <c r="A6" s="112" t="s">
        <v>76</v>
      </c>
      <c r="B6" s="112"/>
      <c r="C6" s="112"/>
      <c r="D6" s="112"/>
      <c r="E6" s="112"/>
      <c r="F6" s="112"/>
      <c r="G6" s="112"/>
      <c r="H6" s="59"/>
    </row>
    <row r="7" spans="1:8" ht="18" customHeight="1">
      <c r="A7" s="113" t="s">
        <v>41</v>
      </c>
      <c r="B7" s="113"/>
      <c r="C7" s="113"/>
      <c r="D7" s="113"/>
      <c r="E7" s="113"/>
      <c r="F7" s="113"/>
      <c r="G7" s="113"/>
      <c r="H7" s="60"/>
    </row>
    <row r="8" spans="1:8" ht="22.5" customHeight="1">
      <c r="A8" s="113" t="s">
        <v>42</v>
      </c>
      <c r="B8" s="113"/>
      <c r="C8" s="113"/>
      <c r="D8" s="113"/>
      <c r="E8" s="113"/>
      <c r="F8" s="113"/>
      <c r="G8" s="113"/>
      <c r="H8" s="66"/>
    </row>
    <row r="9" spans="1:8" ht="18" customHeight="1">
      <c r="A9" s="113" t="s">
        <v>77</v>
      </c>
      <c r="B9" s="113"/>
      <c r="C9" s="113"/>
      <c r="D9" s="113"/>
      <c r="E9" s="113"/>
      <c r="F9" s="113"/>
      <c r="G9" s="113"/>
      <c r="H9" s="60"/>
    </row>
    <row r="10" spans="2:8" ht="24" customHeight="1" hidden="1">
      <c r="B10" s="13"/>
      <c r="C10" s="14"/>
      <c r="D10" s="14"/>
      <c r="E10" s="14"/>
      <c r="F10" s="14"/>
      <c r="G10" s="14"/>
      <c r="H10" s="16"/>
    </row>
    <row r="11" spans="2:9" ht="19.5" customHeight="1">
      <c r="B11" s="106" t="s">
        <v>18</v>
      </c>
      <c r="C11" s="109" t="s">
        <v>23</v>
      </c>
      <c r="D11" s="110"/>
      <c r="E11" s="111"/>
      <c r="F11" s="100" t="s">
        <v>43</v>
      </c>
      <c r="G11" s="103" t="s">
        <v>44</v>
      </c>
      <c r="H11" s="17"/>
      <c r="I11"/>
    </row>
    <row r="12" spans="2:9" ht="18.75" customHeight="1">
      <c r="B12" s="107"/>
      <c r="C12" s="106" t="s">
        <v>35</v>
      </c>
      <c r="D12" s="106" t="s">
        <v>37</v>
      </c>
      <c r="E12" s="106" t="s">
        <v>36</v>
      </c>
      <c r="F12" s="101"/>
      <c r="G12" s="104"/>
      <c r="H12" s="17"/>
      <c r="I12"/>
    </row>
    <row r="13" spans="2:9" ht="22.5" customHeight="1">
      <c r="B13" s="107"/>
      <c r="C13" s="107"/>
      <c r="D13" s="107"/>
      <c r="E13" s="107"/>
      <c r="F13" s="101"/>
      <c r="G13" s="104"/>
      <c r="H13" s="17"/>
      <c r="I13"/>
    </row>
    <row r="14" spans="2:9" ht="10.5" customHeight="1" hidden="1">
      <c r="B14" s="115"/>
      <c r="C14" s="108"/>
      <c r="D14" s="108"/>
      <c r="E14" s="108"/>
      <c r="F14" s="102"/>
      <c r="G14" s="105"/>
      <c r="H14" s="17"/>
      <c r="I14"/>
    </row>
    <row r="15" spans="2:10" ht="15.75" customHeight="1">
      <c r="B15" s="67">
        <v>1</v>
      </c>
      <c r="C15" s="117">
        <v>299</v>
      </c>
      <c r="D15" s="117">
        <v>414</v>
      </c>
      <c r="E15" s="117">
        <v>2300</v>
      </c>
      <c r="F15" s="68">
        <f>SUM(C15:E15)</f>
        <v>3013</v>
      </c>
      <c r="G15" s="72">
        <f>IF(Паспорт!P16&gt;0,Паспорт!P16,G14)</f>
        <v>34.4818</v>
      </c>
      <c r="H15" s="18"/>
      <c r="I15" s="116" t="s">
        <v>26</v>
      </c>
      <c r="J15" s="116"/>
    </row>
    <row r="16" spans="2:10" ht="15.75">
      <c r="B16" s="67">
        <v>2</v>
      </c>
      <c r="C16" s="117">
        <v>337</v>
      </c>
      <c r="D16" s="117">
        <v>426</v>
      </c>
      <c r="E16" s="117">
        <v>2255</v>
      </c>
      <c r="F16" s="68">
        <f aca="true" t="shared" si="0" ref="F16:F43">SUM(C16:E16)</f>
        <v>3018</v>
      </c>
      <c r="G16" s="72">
        <f>IF(Паспорт!P17&gt;0,Паспорт!P17,G15)</f>
        <v>34.4441</v>
      </c>
      <c r="H16" s="18"/>
      <c r="I16" s="116"/>
      <c r="J16" s="116"/>
    </row>
    <row r="17" spans="2:10" ht="15.75">
      <c r="B17" s="67">
        <v>3</v>
      </c>
      <c r="C17" s="117">
        <v>382</v>
      </c>
      <c r="D17" s="117">
        <v>459</v>
      </c>
      <c r="E17" s="117">
        <v>2440</v>
      </c>
      <c r="F17" s="68">
        <f t="shared" si="0"/>
        <v>3281</v>
      </c>
      <c r="G17" s="72">
        <f>IF(Паспорт!P18&gt;0,Паспорт!P18,G16)</f>
        <v>34.4441</v>
      </c>
      <c r="H17" s="18"/>
      <c r="I17" s="116"/>
      <c r="J17" s="116"/>
    </row>
    <row r="18" spans="2:10" ht="15.75">
      <c r="B18" s="67">
        <v>4</v>
      </c>
      <c r="C18" s="117">
        <v>376</v>
      </c>
      <c r="D18" s="117">
        <v>465</v>
      </c>
      <c r="E18" s="117">
        <v>2585</v>
      </c>
      <c r="F18" s="68">
        <f t="shared" si="0"/>
        <v>3426</v>
      </c>
      <c r="G18" s="72">
        <f>IF(Паспорт!P19&gt;0,Паспорт!P19,G17)</f>
        <v>34.4441</v>
      </c>
      <c r="H18" s="18"/>
      <c r="I18" s="116"/>
      <c r="J18" s="116"/>
    </row>
    <row r="19" spans="2:10" ht="15.75">
      <c r="B19" s="67">
        <v>5</v>
      </c>
      <c r="C19" s="117">
        <v>294</v>
      </c>
      <c r="D19" s="117">
        <v>384</v>
      </c>
      <c r="E19" s="117">
        <v>2202</v>
      </c>
      <c r="F19" s="68">
        <f t="shared" si="0"/>
        <v>2880</v>
      </c>
      <c r="G19" s="72">
        <f>IF(Паспорт!P20&gt;0,Паспорт!P20,G18)</f>
        <v>34.4075</v>
      </c>
      <c r="H19" s="18"/>
      <c r="I19" s="116"/>
      <c r="J19" s="116"/>
    </row>
    <row r="20" spans="2:10" ht="15.75" customHeight="1">
      <c r="B20" s="67">
        <v>6</v>
      </c>
      <c r="C20" s="117">
        <v>284</v>
      </c>
      <c r="D20" s="117">
        <v>377</v>
      </c>
      <c r="E20" s="117">
        <v>2026</v>
      </c>
      <c r="F20" s="68">
        <f t="shared" si="0"/>
        <v>2687</v>
      </c>
      <c r="G20" s="72">
        <f>IF(Паспорт!P21&gt;0,Паспорт!P21,G19)</f>
        <v>34.3812</v>
      </c>
      <c r="H20" s="18"/>
      <c r="I20" s="116"/>
      <c r="J20" s="116"/>
    </row>
    <row r="21" spans="2:10" ht="15.75">
      <c r="B21" s="67">
        <v>7</v>
      </c>
      <c r="C21" s="117">
        <v>304</v>
      </c>
      <c r="D21" s="117">
        <v>395</v>
      </c>
      <c r="E21" s="117">
        <v>1896</v>
      </c>
      <c r="F21" s="68">
        <f t="shared" si="0"/>
        <v>2595</v>
      </c>
      <c r="G21" s="72">
        <f>IF(Паспорт!P22&gt;0,Паспорт!P22,G20)</f>
        <v>34.3953</v>
      </c>
      <c r="H21" s="18"/>
      <c r="I21" s="116"/>
      <c r="J21" s="116"/>
    </row>
    <row r="22" spans="2:10" ht="15.75">
      <c r="B22" s="67">
        <v>8</v>
      </c>
      <c r="C22" s="117">
        <v>294</v>
      </c>
      <c r="D22" s="117">
        <v>386</v>
      </c>
      <c r="E22" s="117">
        <v>1811</v>
      </c>
      <c r="F22" s="68">
        <f t="shared" si="0"/>
        <v>2491</v>
      </c>
      <c r="G22" s="72">
        <f>IF(Паспорт!P23&gt;0,Паспорт!P23,G21)</f>
        <v>34.42</v>
      </c>
      <c r="H22" s="18"/>
      <c r="I22" s="116"/>
      <c r="J22" s="116"/>
    </row>
    <row r="23" spans="2:9" ht="15" customHeight="1">
      <c r="B23" s="67">
        <v>9</v>
      </c>
      <c r="C23" s="117">
        <v>328</v>
      </c>
      <c r="D23" s="117">
        <v>415</v>
      </c>
      <c r="E23" s="117">
        <v>1811</v>
      </c>
      <c r="F23" s="68">
        <f t="shared" si="0"/>
        <v>2554</v>
      </c>
      <c r="G23" s="72">
        <f>IF(Паспорт!P24&gt;0,Паспорт!P24,G22)</f>
        <v>34.3964</v>
      </c>
      <c r="H23" s="18"/>
      <c r="I23" s="23"/>
    </row>
    <row r="24" spans="2:9" ht="15.75">
      <c r="B24" s="67">
        <v>10</v>
      </c>
      <c r="C24" s="117">
        <v>419</v>
      </c>
      <c r="D24" s="117">
        <v>476</v>
      </c>
      <c r="E24" s="117">
        <v>2016</v>
      </c>
      <c r="F24" s="68">
        <f t="shared" si="0"/>
        <v>2911</v>
      </c>
      <c r="G24" s="72">
        <f>IF(Паспорт!P25&gt;0,Паспорт!P25,G23)</f>
        <v>34.3964</v>
      </c>
      <c r="H24" s="18"/>
      <c r="I24" s="23"/>
    </row>
    <row r="25" spans="2:9" ht="15.75">
      <c r="B25" s="67">
        <v>11</v>
      </c>
      <c r="C25" s="117">
        <v>346</v>
      </c>
      <c r="D25" s="117">
        <v>401</v>
      </c>
      <c r="E25" s="117">
        <v>1852</v>
      </c>
      <c r="F25" s="68">
        <f t="shared" si="0"/>
        <v>2599</v>
      </c>
      <c r="G25" s="72">
        <f>IF(Паспорт!P26&gt;0,Паспорт!P26,G24)</f>
        <v>34.3964</v>
      </c>
      <c r="H25" s="18"/>
      <c r="I25" s="23"/>
    </row>
    <row r="26" spans="2:9" ht="15.75">
      <c r="B26" s="67">
        <v>12</v>
      </c>
      <c r="C26" s="117">
        <v>300</v>
      </c>
      <c r="D26" s="117">
        <v>403</v>
      </c>
      <c r="E26" s="117">
        <v>2019</v>
      </c>
      <c r="F26" s="68">
        <f t="shared" si="0"/>
        <v>2722</v>
      </c>
      <c r="G26" s="72">
        <f>IF(Паспорт!P27&gt;0,Паспорт!P27,G25)</f>
        <v>34.3378</v>
      </c>
      <c r="H26" s="18"/>
      <c r="I26" s="23"/>
    </row>
    <row r="27" spans="2:9" ht="15.75">
      <c r="B27" s="67">
        <v>13</v>
      </c>
      <c r="C27" s="117">
        <v>303</v>
      </c>
      <c r="D27" s="117">
        <v>408</v>
      </c>
      <c r="E27" s="117">
        <v>2079</v>
      </c>
      <c r="F27" s="68">
        <f t="shared" si="0"/>
        <v>2790</v>
      </c>
      <c r="G27" s="72">
        <f>IF(Паспорт!P28&gt;0,Паспорт!P28,G26)</f>
        <v>34.3503</v>
      </c>
      <c r="H27" s="18"/>
      <c r="I27" s="23"/>
    </row>
    <row r="28" spans="2:9" ht="15.75">
      <c r="B28" s="67">
        <v>14</v>
      </c>
      <c r="C28" s="117">
        <v>330</v>
      </c>
      <c r="D28" s="117">
        <v>433</v>
      </c>
      <c r="E28" s="117">
        <v>2358</v>
      </c>
      <c r="F28" s="68">
        <f t="shared" si="0"/>
        <v>3121</v>
      </c>
      <c r="G28" s="72">
        <f>IF(Паспорт!P29&gt;0,Паспорт!P29,G27)</f>
        <v>34.3461</v>
      </c>
      <c r="H28" s="18"/>
      <c r="I28" s="23"/>
    </row>
    <row r="29" spans="2:9" ht="15.75">
      <c r="B29" s="67">
        <v>15</v>
      </c>
      <c r="C29" s="117">
        <v>384</v>
      </c>
      <c r="D29" s="117">
        <v>465</v>
      </c>
      <c r="E29" s="117">
        <v>2565</v>
      </c>
      <c r="F29" s="68">
        <f t="shared" si="0"/>
        <v>3414</v>
      </c>
      <c r="G29" s="72">
        <f>IF(Паспорт!P30&gt;0,Паспорт!P30,G28)</f>
        <v>34.3551</v>
      </c>
      <c r="H29" s="18"/>
      <c r="I29" s="23"/>
    </row>
    <row r="30" spans="2:9" ht="15.75">
      <c r="B30" s="69">
        <v>16</v>
      </c>
      <c r="C30" s="117">
        <v>423</v>
      </c>
      <c r="D30" s="117">
        <v>506</v>
      </c>
      <c r="E30" s="117">
        <v>2368</v>
      </c>
      <c r="F30" s="68">
        <f t="shared" si="0"/>
        <v>3297</v>
      </c>
      <c r="G30" s="72">
        <f>IF(Паспорт!P31&gt;0,Паспорт!P31,G29)</f>
        <v>34.2276</v>
      </c>
      <c r="H30" s="18"/>
      <c r="I30" s="23"/>
    </row>
    <row r="31" spans="2:9" ht="15.75">
      <c r="B31" s="69">
        <v>17</v>
      </c>
      <c r="C31" s="117">
        <v>519</v>
      </c>
      <c r="D31" s="117">
        <v>518</v>
      </c>
      <c r="E31" s="117">
        <v>2721</v>
      </c>
      <c r="F31" s="68">
        <f t="shared" si="0"/>
        <v>3758</v>
      </c>
      <c r="G31" s="72">
        <f>IF(Паспорт!P32&gt;0,Паспорт!P32,G30)</f>
        <v>34.2276</v>
      </c>
      <c r="H31" s="18"/>
      <c r="I31" s="23"/>
    </row>
    <row r="32" spans="2:9" ht="15.75">
      <c r="B32" s="69">
        <v>18</v>
      </c>
      <c r="C32" s="117">
        <v>517</v>
      </c>
      <c r="D32" s="117">
        <v>565</v>
      </c>
      <c r="E32" s="117">
        <v>3305</v>
      </c>
      <c r="F32" s="68">
        <f t="shared" si="0"/>
        <v>4387</v>
      </c>
      <c r="G32" s="72">
        <f>IF(Паспорт!P33&gt;0,Паспорт!P33,G31)</f>
        <v>34.2276</v>
      </c>
      <c r="H32" s="18"/>
      <c r="I32" s="23"/>
    </row>
    <row r="33" spans="2:9" ht="15.75">
      <c r="B33" s="69">
        <v>19</v>
      </c>
      <c r="C33" s="117">
        <v>498</v>
      </c>
      <c r="D33" s="117">
        <v>521</v>
      </c>
      <c r="E33" s="117">
        <v>3155</v>
      </c>
      <c r="F33" s="68">
        <f t="shared" si="0"/>
        <v>4174</v>
      </c>
      <c r="G33" s="72">
        <f>IF(Паспорт!P34&gt;0,Паспорт!P34,G32)</f>
        <v>34.2128</v>
      </c>
      <c r="H33" s="18"/>
      <c r="I33" s="23"/>
    </row>
    <row r="34" spans="2:9" ht="15.75">
      <c r="B34" s="69">
        <v>20</v>
      </c>
      <c r="C34" s="117">
        <v>1042</v>
      </c>
      <c r="D34" s="117">
        <v>917</v>
      </c>
      <c r="E34" s="117">
        <v>4657</v>
      </c>
      <c r="F34" s="68">
        <f t="shared" si="0"/>
        <v>6616</v>
      </c>
      <c r="G34" s="72">
        <f>IF(Паспорт!P35&gt;0,Паспорт!P35,G33)</f>
        <v>34.1977</v>
      </c>
      <c r="H34" s="18"/>
      <c r="I34" s="23"/>
    </row>
    <row r="35" spans="2:9" ht="15.75">
      <c r="B35" s="69">
        <v>21</v>
      </c>
      <c r="C35" s="117">
        <v>1101</v>
      </c>
      <c r="D35" s="117">
        <v>1027</v>
      </c>
      <c r="E35" s="117">
        <v>4450</v>
      </c>
      <c r="F35" s="68">
        <f t="shared" si="0"/>
        <v>6578</v>
      </c>
      <c r="G35" s="72">
        <f>IF(Паспорт!P36&gt;0,Паспорт!P36,G34)</f>
        <v>34.2052</v>
      </c>
      <c r="H35" s="18"/>
      <c r="I35" s="23"/>
    </row>
    <row r="36" spans="2:9" ht="15.75">
      <c r="B36" s="69">
        <v>22</v>
      </c>
      <c r="C36" s="117">
        <v>1001</v>
      </c>
      <c r="D36" s="117">
        <v>1072</v>
      </c>
      <c r="E36" s="117">
        <v>4430</v>
      </c>
      <c r="F36" s="68">
        <f t="shared" si="0"/>
        <v>6503</v>
      </c>
      <c r="G36" s="72">
        <f>IF(Паспорт!P37&gt;0,Паспорт!P37,G35)</f>
        <v>34.23</v>
      </c>
      <c r="H36" s="18"/>
      <c r="I36" s="23"/>
    </row>
    <row r="37" spans="2:9" ht="15.75">
      <c r="B37" s="69">
        <v>23</v>
      </c>
      <c r="C37" s="117">
        <v>914</v>
      </c>
      <c r="D37" s="117">
        <v>1138</v>
      </c>
      <c r="E37" s="117">
        <v>4142</v>
      </c>
      <c r="F37" s="68">
        <f t="shared" si="0"/>
        <v>6194</v>
      </c>
      <c r="G37" s="72">
        <f>IF(Паспорт!P38&gt;0,Паспорт!P38,G36)</f>
        <v>34.2591</v>
      </c>
      <c r="H37" s="18"/>
      <c r="I37" s="23"/>
    </row>
    <row r="38" spans="2:9" ht="15.75">
      <c r="B38" s="69">
        <v>24</v>
      </c>
      <c r="C38" s="117">
        <v>1192</v>
      </c>
      <c r="D38" s="117">
        <v>1262</v>
      </c>
      <c r="E38" s="117">
        <v>4655</v>
      </c>
      <c r="F38" s="68">
        <f t="shared" si="0"/>
        <v>7109</v>
      </c>
      <c r="G38" s="72">
        <f>IF(Паспорт!P39&gt;0,Паспорт!P39,G37)</f>
        <v>34.2591</v>
      </c>
      <c r="H38" s="18"/>
      <c r="I38" s="23"/>
    </row>
    <row r="39" spans="2:9" ht="15.75">
      <c r="B39" s="69">
        <v>25</v>
      </c>
      <c r="C39" s="117">
        <v>1272</v>
      </c>
      <c r="D39" s="117">
        <v>1276</v>
      </c>
      <c r="E39" s="117">
        <v>6261</v>
      </c>
      <c r="F39" s="68">
        <f t="shared" si="0"/>
        <v>8809</v>
      </c>
      <c r="G39" s="72">
        <f>IF(Паспорт!P40&gt;0,Паспорт!P40,G38)</f>
        <v>34.2591</v>
      </c>
      <c r="H39" s="18"/>
      <c r="I39" s="23"/>
    </row>
    <row r="40" spans="2:9" ht="15.75">
      <c r="B40" s="69">
        <v>26</v>
      </c>
      <c r="C40" s="117">
        <v>1280</v>
      </c>
      <c r="D40" s="117">
        <v>1257</v>
      </c>
      <c r="E40" s="117">
        <v>5428</v>
      </c>
      <c r="F40" s="68">
        <f t="shared" si="0"/>
        <v>7965</v>
      </c>
      <c r="G40" s="72">
        <f>IF(Паспорт!P41&gt;0,Паспорт!P41,G39)</f>
        <v>34.2585</v>
      </c>
      <c r="H40" s="18"/>
      <c r="I40" s="23"/>
    </row>
    <row r="41" spans="2:9" ht="15.75">
      <c r="B41" s="69">
        <v>27</v>
      </c>
      <c r="C41" s="117">
        <v>1103</v>
      </c>
      <c r="D41" s="117">
        <v>1115</v>
      </c>
      <c r="E41" s="117">
        <v>5455</v>
      </c>
      <c r="F41" s="68">
        <f t="shared" si="0"/>
        <v>7673</v>
      </c>
      <c r="G41" s="72">
        <f>IF(Паспорт!P42&gt;0,Паспорт!P42,G40)</f>
        <v>34.216</v>
      </c>
      <c r="H41" s="18"/>
      <c r="I41" s="23"/>
    </row>
    <row r="42" spans="2:9" ht="15.75">
      <c r="B42" s="69">
        <v>28</v>
      </c>
      <c r="C42" s="117">
        <v>1169</v>
      </c>
      <c r="D42" s="117">
        <v>1339</v>
      </c>
      <c r="E42" s="117">
        <v>5298</v>
      </c>
      <c r="F42" s="68">
        <f t="shared" si="0"/>
        <v>7806</v>
      </c>
      <c r="G42" s="72">
        <f>IF(Паспорт!P43&gt;0,Паспорт!P43,G41)</f>
        <v>34.178</v>
      </c>
      <c r="H42" s="18"/>
      <c r="I42" s="23"/>
    </row>
    <row r="43" spans="2:9" ht="12.75" customHeight="1">
      <c r="B43" s="69">
        <v>29</v>
      </c>
      <c r="C43" s="117">
        <v>1361</v>
      </c>
      <c r="D43" s="117">
        <v>1556</v>
      </c>
      <c r="E43" s="117">
        <v>5841</v>
      </c>
      <c r="F43" s="68">
        <f t="shared" si="0"/>
        <v>8758</v>
      </c>
      <c r="G43" s="72">
        <f>IF(Паспорт!P44&gt;0,Паспорт!P44,G42)</f>
        <v>34.1716</v>
      </c>
      <c r="H43" s="18"/>
      <c r="I43" s="23"/>
    </row>
    <row r="44" spans="2:9" ht="17.25" customHeight="1">
      <c r="B44" s="69">
        <v>30</v>
      </c>
      <c r="C44" s="117">
        <v>1196</v>
      </c>
      <c r="D44" s="117">
        <v>1118</v>
      </c>
      <c r="E44" s="117">
        <v>5835</v>
      </c>
      <c r="F44" s="68">
        <f>SUM(C44:E44)</f>
        <v>8149</v>
      </c>
      <c r="G44" s="72">
        <f>IF(Паспорт!P45&gt;0,Паспорт!P45,G43)</f>
        <v>34.2094</v>
      </c>
      <c r="H44" s="18"/>
      <c r="I44" s="23"/>
    </row>
    <row r="45" spans="2:10" ht="21.75" customHeight="1">
      <c r="B45" s="70" t="s">
        <v>24</v>
      </c>
      <c r="C45" s="64">
        <f>SUM(C15:C44)</f>
        <v>19568</v>
      </c>
      <c r="D45" s="64">
        <f>SUM(D15:D44)</f>
        <v>21494</v>
      </c>
      <c r="E45" s="64">
        <f>SUM(E15:E44)</f>
        <v>100216</v>
      </c>
      <c r="F45" s="65">
        <f>SUM(F15:F44)</f>
        <v>141278</v>
      </c>
      <c r="G45" s="73">
        <f>SUMPRODUCT(G15:G44,F15:F44)/SUM(F15:F44)</f>
        <v>34.276876214272576</v>
      </c>
      <c r="H45" s="22"/>
      <c r="I45" s="114" t="s">
        <v>25</v>
      </c>
      <c r="J45" s="114"/>
    </row>
    <row r="46" spans="2:9" ht="14.25" customHeight="1" hidden="1">
      <c r="B46" s="6">
        <v>31</v>
      </c>
      <c r="C46" s="8"/>
      <c r="D46" s="7"/>
      <c r="E46" s="7"/>
      <c r="F46" s="7"/>
      <c r="G46" s="7"/>
      <c r="H46" s="19"/>
      <c r="I46"/>
    </row>
    <row r="47" spans="3:9" ht="12.75">
      <c r="C47" s="89"/>
      <c r="D47" s="89"/>
      <c r="E47" s="89"/>
      <c r="F47" s="89"/>
      <c r="G47" s="89"/>
      <c r="H47" s="20"/>
      <c r="I47"/>
    </row>
    <row r="48" ht="12.75">
      <c r="C48" s="1"/>
    </row>
    <row r="49" spans="1:22" ht="15" customHeight="1">
      <c r="A49" s="57" t="s">
        <v>45</v>
      </c>
      <c r="B49" s="58"/>
      <c r="C49" s="56"/>
      <c r="D49" s="62"/>
      <c r="E49" s="58" t="s">
        <v>46</v>
      </c>
      <c r="F49" s="56"/>
      <c r="G49" s="71" t="str">
        <f>Паспорт!V48</f>
        <v>" 03 " жовтня     2016 р.</v>
      </c>
      <c r="I49" s="55"/>
      <c r="J49" s="55"/>
      <c r="K49" s="55"/>
      <c r="L49" s="55"/>
      <c r="M49" s="55"/>
      <c r="N49" s="55"/>
      <c r="O49" s="55"/>
      <c r="P49" s="55"/>
      <c r="Q49" s="48"/>
      <c r="R49" s="56"/>
      <c r="V49" s="55"/>
    </row>
    <row r="50" spans="2:21" ht="12.75" customHeight="1">
      <c r="B50" s="51" t="s">
        <v>31</v>
      </c>
      <c r="E50" s="61" t="s">
        <v>32</v>
      </c>
      <c r="F50" s="63" t="s">
        <v>0</v>
      </c>
      <c r="G50" s="63" t="s">
        <v>14</v>
      </c>
      <c r="I50" s="50"/>
      <c r="J50" s="50"/>
      <c r="L50" s="53"/>
      <c r="M50" s="53"/>
      <c r="N50" s="53"/>
      <c r="O50" s="53"/>
      <c r="P50" s="50"/>
      <c r="U50" s="50"/>
    </row>
    <row r="51" spans="1:7" ht="18" customHeight="1">
      <c r="A51" s="57" t="s">
        <v>38</v>
      </c>
      <c r="B51" s="58"/>
      <c r="C51" s="9"/>
      <c r="D51" s="58"/>
      <c r="E51" s="62" t="s">
        <v>39</v>
      </c>
      <c r="F51" s="10"/>
      <c r="G51" s="71" t="str">
        <f>G49</f>
        <v>" 03 " жовтня     2016 р.</v>
      </c>
    </row>
    <row r="52" spans="3:7" ht="12.75">
      <c r="C52" s="1"/>
      <c r="E52" s="61" t="s">
        <v>32</v>
      </c>
      <c r="F52" s="63" t="s">
        <v>0</v>
      </c>
      <c r="G52" s="63" t="s">
        <v>14</v>
      </c>
    </row>
  </sheetData>
  <sheetProtection/>
  <mergeCells count="14">
    <mergeCell ref="C47:G47"/>
    <mergeCell ref="I45:J45"/>
    <mergeCell ref="B11:B14"/>
    <mergeCell ref="C12:C14"/>
    <mergeCell ref="I15:J22"/>
    <mergeCell ref="E12:E14"/>
    <mergeCell ref="F11:F14"/>
    <mergeCell ref="G11:G14"/>
    <mergeCell ref="D12:D14"/>
    <mergeCell ref="C11:E11"/>
    <mergeCell ref="A6:G6"/>
    <mergeCell ref="A7:G7"/>
    <mergeCell ref="A8:G8"/>
    <mergeCell ref="A9:G9"/>
  </mergeCells>
  <printOptions horizontalCentered="1" verticalCentered="1"/>
  <pageMargins left="0.29" right="0.42" top="0.35433070866141736" bottom="0.35433070866141736" header="0.31496062992125984" footer="0.31496062992125984"/>
  <pageSetup horizontalDpi="600" verticalDpi="600" orientation="portrait" paperSize="9" scale="94" r:id="rId1"/>
  <colBreaks count="1" manualBreakCount="1">
    <brk id="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2016-10-03T13:26:22Z</cp:lastPrinted>
  <dcterms:created xsi:type="dcterms:W3CDTF">2010-01-29T08:37:16Z</dcterms:created>
  <dcterms:modified xsi:type="dcterms:W3CDTF">2016-10-03T13:27:33Z</dcterms:modified>
  <cp:category/>
  <cp:version/>
  <cp:contentType/>
  <cp:contentStatus/>
</cp:coreProperties>
</file>