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320" windowHeight="10740" activeTab="1"/>
  </bookViews>
  <sheets>
    <sheet name="Паспорт" sheetId="1" r:id="rId1"/>
    <sheet name="Додаток" sheetId="4" r:id="rId2"/>
  </sheets>
  <definedNames>
    <definedName name="_Hlk21234135" localSheetId="1">Додаток!$C$15</definedName>
    <definedName name="_Hlk21234135" localSheetId="0">Паспорт!$C$15</definedName>
    <definedName name="OLE_LINK2" localSheetId="1">Додаток!#REF!</definedName>
    <definedName name="OLE_LINK2" localSheetId="0">Паспорт!$Y$10</definedName>
    <definedName name="OLE_LINK3" localSheetId="1">Додаток!#REF!</definedName>
    <definedName name="OLE_LINK3" localSheetId="0">Паспорт!#REF!</definedName>
    <definedName name="OLE_LINK5" localSheetId="1">Додаток!#REF!</definedName>
    <definedName name="OLE_LINK5" localSheetId="0">Паспорт!#REF!</definedName>
    <definedName name="_xlnm.Print_Area" localSheetId="1">Додаток!$A$1:$J$53</definedName>
    <definedName name="_xlnm.Print_Area" localSheetId="0">Паспорт!$A$1:$Y$49</definedName>
  </definedNames>
  <calcPr calcId="145621"/>
</workbook>
</file>

<file path=xl/calcChain.xml><?xml version="1.0" encoding="utf-8"?>
<calcChain xmlns="http://schemas.openxmlformats.org/spreadsheetml/2006/main">
  <c r="I42" i="4" l="1"/>
  <c r="C43" i="4"/>
  <c r="H43" i="4" s="1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13" i="4"/>
  <c r="J43" i="4" l="1"/>
  <c r="I43" i="4"/>
  <c r="AA41" i="1"/>
  <c r="AB41" i="1" s="1"/>
  <c r="S41" i="1"/>
  <c r="Q41" i="1"/>
  <c r="Q33" i="1" l="1"/>
  <c r="Q32" i="1" l="1"/>
  <c r="S26" i="1" l="1"/>
  <c r="Q26" i="1"/>
  <c r="S25" i="1" l="1"/>
  <c r="Q25" i="1"/>
  <c r="S21" i="1" l="1"/>
  <c r="S20" i="1" l="1"/>
  <c r="S19" i="1" l="1"/>
  <c r="Q19" i="1"/>
  <c r="S18" i="1" l="1"/>
  <c r="Q18" i="1"/>
  <c r="S42" i="1" l="1"/>
  <c r="S43" i="1"/>
  <c r="S40" i="1"/>
  <c r="S38" i="1"/>
  <c r="S35" i="1"/>
  <c r="S36" i="1"/>
  <c r="S33" i="1"/>
  <c r="S24" i="1"/>
  <c r="S27" i="1"/>
  <c r="S28" i="1"/>
  <c r="S29" i="1"/>
  <c r="S30" i="1"/>
  <c r="S22" i="1"/>
  <c r="S17" i="1"/>
  <c r="S15" i="1"/>
  <c r="Q42" i="1"/>
  <c r="Q43" i="1"/>
  <c r="Q40" i="1"/>
  <c r="Q38" i="1"/>
  <c r="Q35" i="1"/>
  <c r="Q36" i="1"/>
  <c r="Q24" i="1"/>
  <c r="Q27" i="1"/>
  <c r="Q28" i="1"/>
  <c r="Q29" i="1"/>
  <c r="Q30" i="1"/>
  <c r="Q21" i="1"/>
  <c r="Q22" i="1"/>
  <c r="Q17" i="1"/>
  <c r="Q15" i="1"/>
  <c r="AA43" i="1" l="1"/>
  <c r="Q39" i="1" l="1"/>
  <c r="Q37" i="1" l="1"/>
  <c r="Q31" i="1" l="1"/>
  <c r="S23" i="1" l="1"/>
  <c r="Q23" i="1"/>
  <c r="S16" i="1" l="1"/>
  <c r="S14" i="1"/>
  <c r="Q14" i="1"/>
  <c r="Q16" i="1"/>
  <c r="Q20" i="1"/>
  <c r="Q13" i="1"/>
  <c r="S13" i="1"/>
  <c r="S39" i="1"/>
  <c r="S37" i="1"/>
  <c r="S34" i="1"/>
  <c r="Q34" i="1"/>
  <c r="S32" i="1"/>
  <c r="S31" i="1"/>
  <c r="J14" i="4"/>
  <c r="J15" i="4" s="1"/>
  <c r="J16" i="4" s="1"/>
  <c r="J17" i="4" s="1"/>
  <c r="J18" i="4" s="1"/>
  <c r="J19" i="4" s="1"/>
  <c r="AA42" i="1"/>
  <c r="AB42" i="1" s="1"/>
  <c r="AA40" i="1"/>
  <c r="AB40" i="1" s="1"/>
  <c r="AA39" i="1"/>
  <c r="AB39" i="1" s="1"/>
  <c r="AA38" i="1"/>
  <c r="AB38" i="1" s="1"/>
  <c r="AA37" i="1"/>
  <c r="AB37" i="1" s="1"/>
  <c r="AA36" i="1"/>
  <c r="AB36" i="1" s="1"/>
  <c r="AA35" i="1"/>
  <c r="AB35" i="1" s="1"/>
  <c r="AA34" i="1"/>
  <c r="AB34" i="1" s="1"/>
  <c r="AA33" i="1"/>
  <c r="AB33" i="1" s="1"/>
  <c r="AA32" i="1"/>
  <c r="AB32" i="1" s="1"/>
  <c r="AA31" i="1"/>
  <c r="AB31" i="1" s="1"/>
  <c r="AA30" i="1"/>
  <c r="AB30" i="1" s="1"/>
  <c r="AA29" i="1"/>
  <c r="AB29" i="1" s="1"/>
  <c r="AA28" i="1"/>
  <c r="AB28" i="1" s="1"/>
  <c r="AA27" i="1"/>
  <c r="AB27" i="1" s="1"/>
  <c r="AA26" i="1"/>
  <c r="AB26" i="1" s="1"/>
  <c r="AA25" i="1"/>
  <c r="AB25" i="1" s="1"/>
  <c r="AA24" i="1"/>
  <c r="AB24" i="1" s="1"/>
  <c r="AA23" i="1"/>
  <c r="AB23" i="1" s="1"/>
  <c r="AA22" i="1"/>
  <c r="AB22" i="1" s="1"/>
  <c r="AA21" i="1"/>
  <c r="AB21" i="1" s="1"/>
  <c r="AA20" i="1"/>
  <c r="AB20" i="1" s="1"/>
  <c r="AA19" i="1"/>
  <c r="AB19" i="1" s="1"/>
  <c r="AA18" i="1"/>
  <c r="AB18" i="1" s="1"/>
  <c r="AA17" i="1"/>
  <c r="AB17" i="1" s="1"/>
  <c r="AA16" i="1"/>
  <c r="AB16" i="1" s="1"/>
  <c r="AA14" i="1"/>
  <c r="AB14" i="1" s="1"/>
  <c r="AA15" i="1"/>
  <c r="AB15" i="1" s="1"/>
  <c r="AA13" i="1"/>
  <c r="AB13" i="1" s="1"/>
  <c r="J20" i="4" l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l="1"/>
</calcChain>
</file>

<file path=xl/sharedStrings.xml><?xml version="1.0" encoding="utf-8"?>
<sst xmlns="http://schemas.openxmlformats.org/spreadsheetml/2006/main" count="119" uniqueCount="82">
  <si>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</si>
  <si>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</si>
  <si>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</si>
  <si>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</si>
  <si>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</si>
  <si>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</si>
  <si>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</si>
  <si>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</si>
  <si>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</si>
  <si>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</si>
  <si>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</si>
  <si>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</si>
  <si>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</si>
  <si>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</si>
  <si>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</si>
  <si>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</si>
  <si>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</si>
  <si>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</si>
  <si>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</si>
  <si>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</si>
  <si>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</si>
  <si>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</si>
  <si>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</si>
  <si>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</si>
  <si>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</si>
  <si>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</si>
  <si>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</si>
  <si>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Філія УМГ"Харківтрансгаз"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</si>
  <si>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</si>
  <si>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</si>
  <si>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</si>
  <si>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</si>
  <si>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</si>
  <si>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</si>
  <si>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</si>
  <si>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</si>
  <si>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</si>
  <si>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</si>
  <si>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</si>
  <si>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ПАТ "УКРТРАНСГАЗ" Філія УМГ "ХАРКІВТРАНСГАЗ" Шебелинський  пм Шебелинського ЛВУМГ</t>
  </si>
  <si>
    <t>Вимірювальна хіміко-аналітична лабораторія Свідоцтво про атестацію №100-355/2015 дісне до 20.12.2018р.</t>
  </si>
  <si>
    <t xml:space="preserve">переданого </t>
  </si>
  <si>
    <t xml:space="preserve">Шебелинське ЛВУМГ </t>
  </si>
  <si>
    <t>та прийнятого</t>
  </si>
  <si>
    <t>перелік ГРС на які поширюються результати контролю</t>
  </si>
  <si>
    <t xml:space="preserve">з газопроводу </t>
  </si>
  <si>
    <t>Керівник</t>
  </si>
  <si>
    <t>Головний інженер Шебелинського ЛВУМГ</t>
  </si>
  <si>
    <t>Буховцев О.Л.</t>
  </si>
  <si>
    <t>підрозділу підприємства, якому підпорядковується лабораторія</t>
  </si>
  <si>
    <t>прізвище</t>
  </si>
  <si>
    <t>Керівник лабораторії</t>
  </si>
  <si>
    <t>лабораторія, де здійснювались аналізи газу</t>
  </si>
  <si>
    <t xml:space="preserve">Шебелинський ПМ Шебелинського ЛВУМГ 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</si>
  <si>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Calibri"/>
        <family val="2"/>
        <charset val="204"/>
      </rPr>
      <t>последнее</t>
    </r>
    <r>
      <rPr>
        <sz val="10"/>
        <rFont val="Calibri"/>
        <family val="2"/>
        <charset val="204"/>
      </rPr>
      <t xml:space="preserve"> значение Теплоты сгорания низшей  вручную из прошлого месяца!</t>
    </r>
  </si>
  <si>
    <t>Пивовар Є.В.</t>
  </si>
  <si>
    <t>* без врахування власних потреб</t>
  </si>
  <si>
    <t>Теплота згоряння нижча, (за поточну добу та середньозважене значення за місяць) МДж/м3</t>
  </si>
  <si>
    <t>(точка відбору - ПВВГ ШКС-3 )</t>
  </si>
  <si>
    <t>Новопсков-Шебелинка Ду 1200</t>
  </si>
  <si>
    <t>ПВВГ "ШКС-3"*</t>
  </si>
  <si>
    <t>Євтушенко С.О.</t>
  </si>
  <si>
    <t>Завідувач вимірювальної хіміко-аналітичної лабораторії</t>
  </si>
  <si>
    <t>за період з 01.09.2016 по 30.09.2016</t>
  </si>
  <si>
    <t>відс</t>
  </si>
  <si>
    <t xml:space="preserve"> ПВВГ "ШКС-3", ПВВГ "ЧДКС"</t>
  </si>
  <si>
    <r>
      <t xml:space="preserve">    з газопроводу Новопсков-Шебелинка Ду 1200 з  </t>
    </r>
    <r>
      <rPr>
        <b/>
        <sz val="10"/>
        <color indexed="8"/>
        <rFont val="Calibri"/>
        <family val="2"/>
        <charset val="204"/>
      </rPr>
      <t xml:space="preserve"> </t>
    </r>
    <r>
      <rPr>
        <b/>
        <u/>
        <sz val="10"/>
        <color indexed="8"/>
        <rFont val="Calibri"/>
        <family val="2"/>
        <charset val="204"/>
      </rPr>
      <t>01.09.2016</t>
    </r>
    <r>
      <rPr>
        <b/>
        <sz val="10"/>
        <color indexed="8"/>
        <rFont val="Calibri"/>
        <family val="2"/>
        <charset val="204"/>
      </rPr>
      <t xml:space="preserve">   </t>
    </r>
    <r>
      <rPr>
        <sz val="10"/>
        <color indexed="8"/>
        <rFont val="Calibri"/>
        <family val="2"/>
        <charset val="204"/>
      </rPr>
      <t>по</t>
    </r>
    <r>
      <rPr>
        <b/>
        <sz val="10"/>
        <color indexed="8"/>
        <rFont val="Calibri"/>
        <family val="2"/>
        <charset val="204"/>
      </rPr>
      <t xml:space="preserve">   </t>
    </r>
    <r>
      <rPr>
        <b/>
        <u/>
        <sz val="10"/>
        <color indexed="8"/>
        <rFont val="Calibri"/>
        <family val="2"/>
        <charset val="204"/>
      </rPr>
      <t xml:space="preserve">30.09.2016 </t>
    </r>
    <r>
      <rPr>
        <u/>
        <sz val="10"/>
        <color indexed="8"/>
        <rFont val="Calibri"/>
        <family val="2"/>
        <charset val="204"/>
      </rPr>
      <t xml:space="preserve"> </t>
    </r>
  </si>
  <si>
    <t xml:space="preserve"> Начальник  Шебелинського    ЛВУМГ  </t>
  </si>
  <si>
    <t>Іваньков О.В.</t>
  </si>
  <si>
    <t>ПВВГ "ЧДКС"*</t>
  </si>
  <si>
    <t>Данные по объекту ШКС-3 ВТ 3,4 (осн.) за 9/16.</t>
  </si>
  <si>
    <t>День</t>
  </si>
  <si>
    <t xml:space="preserve"> V, м3</t>
  </si>
  <si>
    <t>Vp.у.</t>
  </si>
  <si>
    <t xml:space="preserve"> dP, кгс/м2</t>
  </si>
  <si>
    <t xml:space="preserve"> Pизб, кгс/см2</t>
  </si>
  <si>
    <t xml:space="preserve"> T, °C</t>
  </si>
  <si>
    <t>ABC</t>
  </si>
  <si>
    <t xml:space="preserve"> B</t>
  </si>
  <si>
    <t>AB</t>
  </si>
  <si>
    <t>Итого</t>
  </si>
  <si>
    <r>
      <t xml:space="preserve">          переданого Шебелинським  ЛВУМГ  прийнятого Шебелинським ЛВУМГ та ПАТ "ХАРКІВГАЗ"  по </t>
    </r>
    <r>
      <rPr>
        <b/>
        <sz val="10"/>
        <color indexed="8"/>
        <rFont val="Calibri"/>
        <family val="2"/>
        <charset val="204"/>
      </rPr>
      <t xml:space="preserve">                      ПВВГ "ШКС-3"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</si>
</sst>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14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u/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17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49" fontId="16" fillId="0" borderId="0" xfId="0" applyNumberFormat="1" applyFont="1" applyAlignment="1">
      <alignment horizontal="left"/>
    </xf>
    <xf numFmtId="0" fontId="16" fillId="0" borderId="0" xfId="0" applyFont="1"/>
    <xf numFmtId="0" fontId="16" fillId="0" borderId="1" xfId="0" applyFont="1" applyBorder="1"/>
    <xf numFmtId="0" fontId="16" fillId="0" borderId="0" xfId="0" applyFont="1" applyAlignment="1">
      <alignment horizontal="right"/>
    </xf>
    <xf numFmtId="0" fontId="16" fillId="0" borderId="1" xfId="0" applyFont="1" applyBorder="1" applyAlignment="1">
      <alignment horizontal="right"/>
    </xf>
    <xf numFmtId="164" fontId="16" fillId="0" borderId="0" xfId="0" applyNumberFormat="1" applyFont="1"/>
    <xf numFmtId="0" fontId="16" fillId="0" borderId="0" xfId="0" applyFont="1" applyAlignment="1">
      <alignment horizontal="center"/>
    </xf>
    <xf numFmtId="14" fontId="16" fillId="0" borderId="0" xfId="0" applyNumberFormat="1" applyFont="1"/>
    <xf numFmtId="49" fontId="16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8" fillId="0" borderId="0" xfId="0" applyFont="1" applyBorder="1"/>
    <xf numFmtId="0" fontId="16" fillId="0" borderId="1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left"/>
    </xf>
    <xf numFmtId="0" fontId="20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2" fillId="0" borderId="0" xfId="0" applyFont="1"/>
    <xf numFmtId="165" fontId="20" fillId="0" borderId="0" xfId="0" applyNumberFormat="1" applyFont="1"/>
    <xf numFmtId="0" fontId="23" fillId="0" borderId="2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top" wrapText="1"/>
    </xf>
    <xf numFmtId="165" fontId="24" fillId="0" borderId="2" xfId="0" applyNumberFormat="1" applyFont="1" applyBorder="1" applyAlignment="1">
      <alignment horizontal="center" wrapText="1"/>
    </xf>
    <xf numFmtId="164" fontId="24" fillId="0" borderId="2" xfId="0" applyNumberFormat="1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0" borderId="0" xfId="0" applyFont="1"/>
    <xf numFmtId="0" fontId="20" fillId="2" borderId="0" xfId="0" applyFont="1" applyFill="1"/>
    <xf numFmtId="0" fontId="25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left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2" fontId="20" fillId="0" borderId="0" xfId="0" applyNumberFormat="1" applyFont="1"/>
    <xf numFmtId="0" fontId="20" fillId="0" borderId="0" xfId="0" applyFont="1" applyBorder="1" applyAlignment="1">
      <alignment wrapText="1"/>
    </xf>
    <xf numFmtId="0" fontId="26" fillId="0" borderId="0" xfId="0" applyFont="1"/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textRotation="90" wrapText="1"/>
    </xf>
    <xf numFmtId="0" fontId="20" fillId="0" borderId="2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wrapText="1"/>
    </xf>
    <xf numFmtId="0" fontId="20" fillId="0" borderId="2" xfId="0" applyNumberFormat="1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top" wrapText="1"/>
    </xf>
    <xf numFmtId="165" fontId="20" fillId="0" borderId="2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166" fontId="29" fillId="0" borderId="2" xfId="0" applyNumberFormat="1" applyFont="1" applyBorder="1" applyAlignment="1">
      <alignment horizontal="center" wrapText="1"/>
    </xf>
    <xf numFmtId="166" fontId="29" fillId="0" borderId="2" xfId="0" applyNumberFormat="1" applyFont="1" applyBorder="1" applyAlignment="1">
      <alignment horizontal="center" vertical="top" wrapText="1"/>
    </xf>
    <xf numFmtId="0" fontId="11" fillId="0" borderId="0" xfId="0" applyFont="1"/>
    <xf numFmtId="0" fontId="10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1" xfId="0" applyFont="1" applyBorder="1"/>
    <xf numFmtId="0" fontId="32" fillId="0" borderId="1" xfId="0" applyFont="1" applyBorder="1"/>
    <xf numFmtId="0" fontId="12" fillId="0" borderId="1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/>
    <xf numFmtId="0" fontId="12" fillId="0" borderId="0" xfId="0" applyFont="1"/>
    <xf numFmtId="0" fontId="12" fillId="0" borderId="0" xfId="0" applyFont="1" applyBorder="1"/>
    <xf numFmtId="165" fontId="20" fillId="0" borderId="4" xfId="0" applyNumberFormat="1" applyFont="1" applyBorder="1" applyAlignment="1">
      <alignment horizontal="center" wrapText="1"/>
    </xf>
    <xf numFmtId="1" fontId="14" fillId="0" borderId="2" xfId="0" applyNumberFormat="1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 wrapText="1"/>
    </xf>
    <xf numFmtId="1" fontId="14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29" fillId="0" borderId="2" xfId="0" applyNumberFormat="1" applyFont="1" applyBorder="1" applyAlignment="1">
      <alignment horizontal="center" vertical="center"/>
    </xf>
    <xf numFmtId="165" fontId="18" fillId="0" borderId="0" xfId="0" applyNumberFormat="1" applyFont="1"/>
    <xf numFmtId="0" fontId="26" fillId="0" borderId="0" xfId="0" applyFont="1" applyAlignment="1">
      <alignment horizontal="center"/>
    </xf>
    <xf numFmtId="0" fontId="29" fillId="0" borderId="2" xfId="0" applyNumberFormat="1" applyFont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top" wrapText="1"/>
    </xf>
    <xf numFmtId="166" fontId="18" fillId="0" borderId="2" xfId="0" applyNumberFormat="1" applyFont="1" applyBorder="1" applyAlignment="1">
      <alignment horizontal="center" wrapText="1"/>
    </xf>
    <xf numFmtId="2" fontId="18" fillId="0" borderId="2" xfId="0" applyNumberFormat="1" applyFont="1" applyBorder="1" applyAlignment="1">
      <alignment horizontal="center" wrapText="1"/>
    </xf>
    <xf numFmtId="2" fontId="18" fillId="0" borderId="2" xfId="0" applyNumberFormat="1" applyFont="1" applyFill="1" applyBorder="1" applyAlignment="1">
      <alignment horizontal="center" wrapText="1"/>
    </xf>
    <xf numFmtId="164" fontId="18" fillId="0" borderId="2" xfId="0" applyNumberFormat="1" applyFont="1" applyBorder="1" applyAlignment="1">
      <alignment horizontal="center" wrapText="1"/>
    </xf>
    <xf numFmtId="0" fontId="18" fillId="0" borderId="2" xfId="0" applyNumberFormat="1" applyFont="1" applyBorder="1" applyAlignment="1">
      <alignment horizontal="center" vertical="center"/>
    </xf>
    <xf numFmtId="166" fontId="18" fillId="0" borderId="2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6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0" fontId="18" fillId="0" borderId="2" xfId="0" applyNumberFormat="1" applyFont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center" wrapText="1"/>
    </xf>
    <xf numFmtId="2" fontId="33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 wrapText="1"/>
    </xf>
    <xf numFmtId="1" fontId="18" fillId="0" borderId="2" xfId="0" applyNumberFormat="1" applyFont="1" applyBorder="1" applyAlignment="1">
      <alignment horizontal="center"/>
    </xf>
    <xf numFmtId="1" fontId="33" fillId="0" borderId="4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1" fontId="15" fillId="0" borderId="2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9" fontId="34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 textRotation="90" wrapText="1"/>
    </xf>
    <xf numFmtId="0" fontId="24" fillId="0" borderId="7" xfId="0" applyFont="1" applyBorder="1" applyAlignment="1">
      <alignment horizontal="center" vertical="center" textRotation="90" wrapText="1"/>
    </xf>
    <xf numFmtId="0" fontId="24" fillId="0" borderId="4" xfId="0" applyFont="1" applyBorder="1" applyAlignment="1">
      <alignment horizontal="center" vertical="center" textRotation="90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0" fontId="24" fillId="0" borderId="3" xfId="0" applyFont="1" applyBorder="1" applyAlignment="1">
      <alignment horizontal="center" vertical="center" textRotation="90" wrapText="1"/>
    </xf>
    <xf numFmtId="0" fontId="24" fillId="0" borderId="6" xfId="0" applyFont="1" applyBorder="1" applyAlignment="1">
      <alignment horizontal="left" vertical="center" textRotation="90" wrapText="1"/>
    </xf>
    <xf numFmtId="0" fontId="24" fillId="0" borderId="7" xfId="0" applyFont="1" applyBorder="1" applyAlignment="1">
      <alignment horizontal="left" vertical="center" textRotation="90" wrapText="1"/>
    </xf>
    <xf numFmtId="0" fontId="24" fillId="0" borderId="4" xfId="0" applyFont="1" applyBorder="1" applyAlignment="1">
      <alignment horizontal="left" vertical="center" textRotation="90" wrapText="1"/>
    </xf>
    <xf numFmtId="0" fontId="20" fillId="0" borderId="0" xfId="0" applyFont="1" applyAlignment="1">
      <alignment horizontal="center" vertical="center" wrapText="1"/>
    </xf>
    <xf numFmtId="0" fontId="20" fillId="0" borderId="0" xfId="0" applyNumberFormat="1" applyFont="1" applyAlignment="1">
      <alignment horizontal="center" wrapText="1"/>
    </xf>
    <xf numFmtId="0" fontId="27" fillId="0" borderId="2" xfId="0" applyFont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 textRotation="90" wrapText="1"/>
    </xf>
    <xf numFmtId="0" fontId="20" fillId="0" borderId="7" xfId="0" applyFont="1" applyBorder="1" applyAlignment="1">
      <alignment horizontal="center" vertical="center" textRotation="90" wrapText="1"/>
    </xf>
    <xf numFmtId="0" fontId="20" fillId="0" borderId="4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5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view="pageBreakPreview" zoomScale="150" zoomScaleNormal="150" zoomScaleSheetLayoutView="150" workbookViewId="0">
      <pane xSplit="2" topLeftCell="C1" activePane="topRight" state="frozen"/>
      <selection activeCell="A10" sqref="A10"/>
      <selection pane="topRight" activeCell="W45" sqref="W45"/>
    </sheetView>
  </sheetViews>
  <sheetFormatPr defaultRowHeight="12.75" x14ac:dyDescent="0.2"/>
  <cols>
    <col min="1" max="1" width="2.140625" style="16" customWidth="1"/>
    <col min="2" max="2" width="5.28515625" style="16" customWidth="1"/>
    <col min="3" max="3" width="7.28515625" style="16" customWidth="1"/>
    <col min="4" max="4" width="7.7109375" style="16" customWidth="1"/>
    <col min="5" max="6" width="7.85546875" style="16" customWidth="1"/>
    <col min="7" max="7" width="7.7109375" style="16" customWidth="1"/>
    <col min="8" max="8" width="8" style="16" customWidth="1"/>
    <col min="9" max="9" width="7.7109375" style="16" customWidth="1"/>
    <col min="10" max="10" width="7.5703125" style="16" customWidth="1"/>
    <col min="11" max="11" width="8.140625" style="16" customWidth="1"/>
    <col min="12" max="12" width="7.42578125" style="16" customWidth="1"/>
    <col min="13" max="14" width="7.85546875" style="16" customWidth="1"/>
    <col min="15" max="15" width="7.28515625" style="16" customWidth="1"/>
    <col min="16" max="17" width="7.7109375" style="16" customWidth="1"/>
    <col min="18" max="19" width="7.42578125" style="16" customWidth="1"/>
    <col min="20" max="21" width="8.140625" style="16" customWidth="1"/>
    <col min="22" max="22" width="7.5703125" style="16" customWidth="1"/>
    <col min="23" max="23" width="8.28515625" style="16" customWidth="1"/>
    <col min="24" max="24" width="7.42578125" style="16" customWidth="1"/>
    <col min="25" max="25" width="7" style="16" customWidth="1"/>
    <col min="26" max="26" width="6.42578125" style="16" customWidth="1"/>
    <col min="27" max="28" width="9.140625" style="16" customWidth="1"/>
    <col min="29" max="29" width="9.140625" style="19"/>
    <col min="30" max="16384" width="9.140625" style="16"/>
  </cols>
  <sheetData>
    <row r="1" spans="1:29" s="13" customFormat="1" ht="13.5" customHeight="1" x14ac:dyDescent="0.2">
      <c r="A1" s="13" t="s">
        <v>39</v>
      </c>
      <c r="N1" s="14"/>
      <c r="O1" s="14"/>
      <c r="P1" s="14"/>
      <c r="Q1" s="14"/>
      <c r="R1" s="14"/>
      <c r="S1" s="14"/>
      <c r="T1" s="14"/>
      <c r="U1" s="14"/>
    </row>
    <row r="2" spans="1:29" s="13" customFormat="1" ht="13.5" customHeight="1" x14ac:dyDescent="0.2">
      <c r="A2" s="15" t="s">
        <v>40</v>
      </c>
      <c r="N2" s="14"/>
      <c r="O2" s="14"/>
      <c r="P2" s="14"/>
      <c r="Q2" s="14"/>
      <c r="R2" s="14"/>
      <c r="S2" s="14"/>
      <c r="T2" s="14"/>
      <c r="U2" s="14"/>
    </row>
    <row r="3" spans="1:29" s="13" customFormat="1" ht="9" customHeight="1" x14ac:dyDescent="0.2">
      <c r="A3" s="15"/>
      <c r="N3" s="14"/>
      <c r="O3" s="14"/>
      <c r="P3" s="14"/>
      <c r="Q3" s="14"/>
      <c r="R3" s="14"/>
      <c r="S3" s="14"/>
      <c r="T3" s="14"/>
      <c r="U3" s="14"/>
    </row>
    <row r="4" spans="1:29" ht="15.75" x14ac:dyDescent="0.25">
      <c r="A4" s="107" t="s">
        <v>17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AC4" s="16"/>
    </row>
    <row r="5" spans="1:29" ht="15" x14ac:dyDescent="0.25">
      <c r="A5" s="1"/>
      <c r="B5" s="111" t="s">
        <v>41</v>
      </c>
      <c r="C5" s="111"/>
      <c r="D5" s="3" t="s">
        <v>42</v>
      </c>
      <c r="E5" s="3"/>
      <c r="F5" s="3"/>
      <c r="G5" s="2"/>
      <c r="H5" s="4" t="s">
        <v>43</v>
      </c>
      <c r="I5" s="3" t="s">
        <v>42</v>
      </c>
      <c r="J5" s="3"/>
      <c r="K5" s="5"/>
      <c r="L5" s="3"/>
      <c r="M5" s="1" t="s">
        <v>44</v>
      </c>
      <c r="N5" s="2"/>
      <c r="O5" s="6"/>
      <c r="P5" s="6"/>
      <c r="Q5" s="6"/>
      <c r="R5" s="6"/>
      <c r="S5" s="7"/>
      <c r="T5" s="7"/>
      <c r="U5" s="7"/>
      <c r="V5" s="2"/>
      <c r="W5" s="2"/>
      <c r="X5" s="8"/>
      <c r="AC5" s="16"/>
    </row>
    <row r="6" spans="1:29" ht="15" x14ac:dyDescent="0.25">
      <c r="A6" s="109" t="s">
        <v>65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AC6" s="16"/>
    </row>
    <row r="7" spans="1:29" ht="15" x14ac:dyDescent="0.25">
      <c r="A7" s="9" t="s">
        <v>45</v>
      </c>
      <c r="B7" s="10"/>
      <c r="C7" s="11"/>
      <c r="D7" s="104" t="s">
        <v>59</v>
      </c>
      <c r="E7" s="104"/>
      <c r="F7" s="104"/>
      <c r="G7" s="104"/>
      <c r="H7" s="104"/>
      <c r="I7" s="104"/>
      <c r="J7" s="105" t="s">
        <v>63</v>
      </c>
      <c r="K7" s="106"/>
      <c r="L7" s="106"/>
      <c r="M7" s="106"/>
      <c r="N7" s="106"/>
      <c r="O7" s="104" t="s">
        <v>58</v>
      </c>
      <c r="P7" s="104"/>
      <c r="Q7" s="104"/>
      <c r="R7" s="104"/>
      <c r="S7" s="104"/>
      <c r="T7" s="104"/>
      <c r="U7" s="104"/>
      <c r="V7" s="104"/>
      <c r="W7" s="10"/>
      <c r="X7" s="10"/>
      <c r="AC7" s="16"/>
    </row>
    <row r="8" spans="1:29" ht="12" customHeight="1" x14ac:dyDescent="0.25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9" ht="30" customHeight="1" x14ac:dyDescent="0.2">
      <c r="B9" s="112" t="s">
        <v>25</v>
      </c>
      <c r="C9" s="101" t="s">
        <v>16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16"/>
      <c r="O9" s="101" t="s">
        <v>5</v>
      </c>
      <c r="P9" s="102"/>
      <c r="Q9" s="102"/>
      <c r="R9" s="102"/>
      <c r="S9" s="102"/>
      <c r="T9" s="102"/>
      <c r="U9" s="119" t="s">
        <v>21</v>
      </c>
      <c r="V9" s="112" t="s">
        <v>22</v>
      </c>
      <c r="W9" s="112" t="s">
        <v>30</v>
      </c>
      <c r="X9" s="112" t="s">
        <v>24</v>
      </c>
      <c r="Y9" s="112" t="s">
        <v>23</v>
      </c>
      <c r="AB9" s="19"/>
      <c r="AC9" s="16"/>
    </row>
    <row r="10" spans="1:29" ht="48.75" customHeight="1" x14ac:dyDescent="0.2">
      <c r="B10" s="113"/>
      <c r="C10" s="118" t="s">
        <v>1</v>
      </c>
      <c r="D10" s="103" t="s">
        <v>2</v>
      </c>
      <c r="E10" s="103" t="s">
        <v>3</v>
      </c>
      <c r="F10" s="103" t="s">
        <v>4</v>
      </c>
      <c r="G10" s="103" t="s">
        <v>7</v>
      </c>
      <c r="H10" s="103" t="s">
        <v>8</v>
      </c>
      <c r="I10" s="103" t="s">
        <v>9</v>
      </c>
      <c r="J10" s="103" t="s">
        <v>10</v>
      </c>
      <c r="K10" s="103" t="s">
        <v>11</v>
      </c>
      <c r="L10" s="103" t="s">
        <v>12</v>
      </c>
      <c r="M10" s="112" t="s">
        <v>13</v>
      </c>
      <c r="N10" s="112" t="s">
        <v>14</v>
      </c>
      <c r="O10" s="112" t="s">
        <v>6</v>
      </c>
      <c r="P10" s="112" t="s">
        <v>18</v>
      </c>
      <c r="Q10" s="112" t="s">
        <v>28</v>
      </c>
      <c r="R10" s="112" t="s">
        <v>19</v>
      </c>
      <c r="S10" s="112" t="s">
        <v>29</v>
      </c>
      <c r="T10" s="112" t="s">
        <v>20</v>
      </c>
      <c r="U10" s="120"/>
      <c r="V10" s="113"/>
      <c r="W10" s="113"/>
      <c r="X10" s="113"/>
      <c r="Y10" s="113"/>
      <c r="AB10" s="19"/>
      <c r="AC10" s="16"/>
    </row>
    <row r="11" spans="1:29" ht="15.75" customHeight="1" x14ac:dyDescent="0.2">
      <c r="B11" s="113"/>
      <c r="C11" s="118"/>
      <c r="D11" s="103"/>
      <c r="E11" s="103"/>
      <c r="F11" s="103"/>
      <c r="G11" s="103"/>
      <c r="H11" s="103"/>
      <c r="I11" s="103"/>
      <c r="J11" s="103"/>
      <c r="K11" s="103"/>
      <c r="L11" s="103"/>
      <c r="M11" s="113"/>
      <c r="N11" s="113"/>
      <c r="O11" s="113"/>
      <c r="P11" s="113"/>
      <c r="Q11" s="113"/>
      <c r="R11" s="113"/>
      <c r="S11" s="113"/>
      <c r="T11" s="113"/>
      <c r="U11" s="120"/>
      <c r="V11" s="113"/>
      <c r="W11" s="113"/>
      <c r="X11" s="113"/>
      <c r="Y11" s="113"/>
      <c r="AB11" s="19"/>
      <c r="AC11" s="16"/>
    </row>
    <row r="12" spans="1:29" ht="30" customHeight="1" x14ac:dyDescent="0.2">
      <c r="B12" s="115"/>
      <c r="C12" s="118"/>
      <c r="D12" s="103"/>
      <c r="E12" s="103"/>
      <c r="F12" s="103"/>
      <c r="G12" s="103"/>
      <c r="H12" s="103"/>
      <c r="I12" s="103"/>
      <c r="J12" s="103"/>
      <c r="K12" s="103"/>
      <c r="L12" s="103"/>
      <c r="M12" s="114"/>
      <c r="N12" s="114"/>
      <c r="O12" s="114"/>
      <c r="P12" s="114"/>
      <c r="Q12" s="114"/>
      <c r="R12" s="114"/>
      <c r="S12" s="114"/>
      <c r="T12" s="114"/>
      <c r="U12" s="121"/>
      <c r="V12" s="114"/>
      <c r="W12" s="114"/>
      <c r="X12" s="114"/>
      <c r="Y12" s="114"/>
      <c r="AB12" s="19"/>
      <c r="AC12" s="16"/>
    </row>
    <row r="13" spans="1:29" s="32" customFormat="1" x14ac:dyDescent="0.2">
      <c r="B13" s="81">
        <v>1</v>
      </c>
      <c r="C13" s="87">
        <v>92.812700000000007</v>
      </c>
      <c r="D13" s="87">
        <v>4.0563000000000002</v>
      </c>
      <c r="E13" s="87">
        <v>0.92630000000000001</v>
      </c>
      <c r="F13" s="87">
        <v>0.13420000000000001</v>
      </c>
      <c r="G13" s="87">
        <v>0.16400000000000001</v>
      </c>
      <c r="H13" s="87">
        <v>1.0200000000000001E-2</v>
      </c>
      <c r="I13" s="87">
        <v>4.8899999999999999E-2</v>
      </c>
      <c r="J13" s="87">
        <v>5.1200000000000002E-2</v>
      </c>
      <c r="K13" s="87">
        <v>0.14299999999999999</v>
      </c>
      <c r="L13" s="87">
        <v>2.0999999999999999E-3</v>
      </c>
      <c r="M13" s="87">
        <v>1.3998999999999999</v>
      </c>
      <c r="N13" s="87">
        <v>0.25130000000000002</v>
      </c>
      <c r="O13" s="87">
        <v>0.7248</v>
      </c>
      <c r="P13" s="88">
        <v>34.949100000000001</v>
      </c>
      <c r="Q13" s="84">
        <f t="shared" ref="Q13:Q30" si="0">P13/0.0041868</f>
        <v>8347.4491258240178</v>
      </c>
      <c r="R13" s="88">
        <v>38.701999999999998</v>
      </c>
      <c r="S13" s="84">
        <f t="shared" ref="S13:S30" si="1">R13/0.0041868</f>
        <v>9243.8138912773466</v>
      </c>
      <c r="T13" s="88">
        <v>49.889499999999998</v>
      </c>
      <c r="U13" s="89">
        <v>4.2</v>
      </c>
      <c r="V13" s="89">
        <v>16.3</v>
      </c>
      <c r="W13" s="77"/>
      <c r="X13" s="77"/>
      <c r="Y13" s="76"/>
      <c r="AA13" s="86">
        <f t="shared" ref="AA13:AA43" si="2">SUM(C13:N13)</f>
        <v>100.0001</v>
      </c>
      <c r="AB13" s="74" t="str">
        <f>IF(AA13=100,"ОК"," ")</f>
        <v xml:space="preserve"> </v>
      </c>
    </row>
    <row r="14" spans="1:29" s="32" customFormat="1" x14ac:dyDescent="0.2">
      <c r="B14" s="81">
        <v>2</v>
      </c>
      <c r="C14" s="82">
        <v>92.661500000000004</v>
      </c>
      <c r="D14" s="77">
        <v>4.0991</v>
      </c>
      <c r="E14" s="77">
        <v>0.93420000000000003</v>
      </c>
      <c r="F14" s="77">
        <v>7.8899999999999998E-2</v>
      </c>
      <c r="G14" s="77">
        <v>0.28179999999999999</v>
      </c>
      <c r="H14" s="77">
        <v>1.0999999999999999E-2</v>
      </c>
      <c r="I14" s="77">
        <v>5.4399999999999997E-2</v>
      </c>
      <c r="J14" s="77">
        <v>4.41E-2</v>
      </c>
      <c r="K14" s="77">
        <v>0.15670000000000001</v>
      </c>
      <c r="L14" s="77">
        <v>2.0999999999999999E-3</v>
      </c>
      <c r="M14" s="77">
        <v>1.4089</v>
      </c>
      <c r="N14" s="77">
        <v>0.26719999999999999</v>
      </c>
      <c r="O14" s="77">
        <v>0.72689999999999999</v>
      </c>
      <c r="P14" s="78">
        <v>35.021799999999999</v>
      </c>
      <c r="Q14" s="84">
        <f t="shared" si="0"/>
        <v>8364.8132225088375</v>
      </c>
      <c r="R14" s="78">
        <v>38.779499999999999</v>
      </c>
      <c r="S14" s="84">
        <f t="shared" si="1"/>
        <v>9262.3244482659775</v>
      </c>
      <c r="T14" s="78">
        <v>49.918500000000002</v>
      </c>
      <c r="U14" s="80">
        <v>-5.8</v>
      </c>
      <c r="V14" s="80">
        <v>16</v>
      </c>
      <c r="W14" s="77"/>
      <c r="X14" s="77"/>
      <c r="Y14" s="76"/>
      <c r="AA14" s="86">
        <f t="shared" si="2"/>
        <v>99.999900000000025</v>
      </c>
      <c r="AB14" s="74" t="str">
        <f>IF(AA14=100,"ОК"," ")</f>
        <v xml:space="preserve"> </v>
      </c>
    </row>
    <row r="15" spans="1:29" s="32" customFormat="1" x14ac:dyDescent="0.2">
      <c r="B15" s="81">
        <v>3</v>
      </c>
      <c r="C15" s="82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  <c r="Q15" s="95">
        <f t="shared" si="0"/>
        <v>0</v>
      </c>
      <c r="R15" s="93"/>
      <c r="S15" s="95">
        <f t="shared" si="1"/>
        <v>0</v>
      </c>
      <c r="T15" s="78"/>
      <c r="U15" s="80"/>
      <c r="V15" s="80"/>
      <c r="W15" s="77"/>
      <c r="X15" s="76"/>
      <c r="Y15" s="76"/>
      <c r="AA15" s="86">
        <f t="shared" si="2"/>
        <v>0</v>
      </c>
      <c r="AB15" s="74" t="str">
        <f>IF(AA15=100,"ОК"," ")</f>
        <v xml:space="preserve"> </v>
      </c>
    </row>
    <row r="16" spans="1:29" s="32" customFormat="1" x14ac:dyDescent="0.2">
      <c r="B16" s="81">
        <v>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  <c r="Q16" s="95">
        <f t="shared" si="0"/>
        <v>0</v>
      </c>
      <c r="R16" s="92"/>
      <c r="S16" s="95">
        <f t="shared" si="1"/>
        <v>0</v>
      </c>
      <c r="T16" s="83"/>
      <c r="U16" s="85"/>
      <c r="V16" s="85"/>
      <c r="W16" s="77"/>
      <c r="X16" s="77"/>
      <c r="Y16" s="76"/>
      <c r="AA16" s="86">
        <f t="shared" si="2"/>
        <v>0</v>
      </c>
      <c r="AB16" s="74" t="str">
        <f t="shared" ref="AB16:AB42" si="3">IF(AA16=100,"ОК"," ")</f>
        <v xml:space="preserve"> </v>
      </c>
    </row>
    <row r="17" spans="2:28" s="32" customFormat="1" x14ac:dyDescent="0.2">
      <c r="B17" s="81">
        <v>5</v>
      </c>
      <c r="C17" s="82">
        <v>92.877899999999997</v>
      </c>
      <c r="D17" s="82">
        <v>4.0243000000000002</v>
      </c>
      <c r="E17" s="82">
        <v>0.91159999999999997</v>
      </c>
      <c r="F17" s="82">
        <v>0.13059999999999999</v>
      </c>
      <c r="G17" s="82">
        <v>0.16009999999999999</v>
      </c>
      <c r="H17" s="82">
        <v>9.7999999999999997E-3</v>
      </c>
      <c r="I17" s="82">
        <v>5.4300000000000001E-2</v>
      </c>
      <c r="J17" s="82">
        <v>4.48E-2</v>
      </c>
      <c r="K17" s="82">
        <v>0.1411</v>
      </c>
      <c r="L17" s="82">
        <v>2.2000000000000001E-3</v>
      </c>
      <c r="M17" s="82">
        <v>1.3873</v>
      </c>
      <c r="N17" s="82">
        <v>0.25609999999999999</v>
      </c>
      <c r="O17" s="82">
        <v>0.72419999999999995</v>
      </c>
      <c r="P17" s="83">
        <v>34.926099999999998</v>
      </c>
      <c r="Q17" s="84">
        <f t="shared" si="0"/>
        <v>8341.9556702015852</v>
      </c>
      <c r="R17" s="83">
        <v>38.677399999999999</v>
      </c>
      <c r="S17" s="84">
        <f t="shared" si="1"/>
        <v>9237.9382822203115</v>
      </c>
      <c r="T17" s="83">
        <v>49.878</v>
      </c>
      <c r="U17" s="85">
        <v>-1.5</v>
      </c>
      <c r="V17" s="85">
        <v>19</v>
      </c>
      <c r="W17" s="77"/>
      <c r="X17" s="77"/>
      <c r="Y17" s="76"/>
      <c r="AA17" s="86">
        <f t="shared" si="2"/>
        <v>100.00009999999997</v>
      </c>
      <c r="AB17" s="74" t="str">
        <f t="shared" si="3"/>
        <v xml:space="preserve"> </v>
      </c>
    </row>
    <row r="18" spans="2:28" s="32" customFormat="1" x14ac:dyDescent="0.2">
      <c r="B18" s="81">
        <v>6</v>
      </c>
      <c r="C18" s="82">
        <v>92.602599999999995</v>
      </c>
      <c r="D18" s="82">
        <v>4.1519000000000004</v>
      </c>
      <c r="E18" s="82">
        <v>0.93620000000000003</v>
      </c>
      <c r="F18" s="82">
        <v>0.13539999999999999</v>
      </c>
      <c r="G18" s="82">
        <v>0.1656</v>
      </c>
      <c r="H18" s="82">
        <v>8.9999999999999993E-3</v>
      </c>
      <c r="I18" s="82">
        <v>5.2200000000000003E-2</v>
      </c>
      <c r="J18" s="82">
        <v>5.0200000000000002E-2</v>
      </c>
      <c r="K18" s="82">
        <v>0.1431</v>
      </c>
      <c r="L18" s="82">
        <v>2.0999999999999999E-3</v>
      </c>
      <c r="M18" s="82">
        <v>1.4238999999999999</v>
      </c>
      <c r="N18" s="82">
        <v>0.32779999999999998</v>
      </c>
      <c r="O18" s="82">
        <v>0.72660000000000002</v>
      </c>
      <c r="P18" s="83">
        <v>34.949199999999998</v>
      </c>
      <c r="Q18" s="84">
        <f t="shared" si="0"/>
        <v>8347.4730104136797</v>
      </c>
      <c r="R18" s="83">
        <v>38.677399999999999</v>
      </c>
      <c r="S18" s="84">
        <f t="shared" si="1"/>
        <v>9237.9382822203115</v>
      </c>
      <c r="T18" s="83">
        <v>49.827199999999998</v>
      </c>
      <c r="U18" s="85">
        <v>-2</v>
      </c>
      <c r="V18" s="85">
        <v>18.899999999999999</v>
      </c>
      <c r="W18" s="77"/>
      <c r="X18" s="77">
        <v>2.0000000000000001E-4</v>
      </c>
      <c r="Y18" s="76">
        <v>1E-4</v>
      </c>
      <c r="AA18" s="86">
        <f t="shared" si="2"/>
        <v>100</v>
      </c>
      <c r="AB18" s="74" t="str">
        <f t="shared" si="3"/>
        <v>ОК</v>
      </c>
    </row>
    <row r="19" spans="2:28" s="32" customFormat="1" x14ac:dyDescent="0.2">
      <c r="B19" s="81">
        <v>7</v>
      </c>
      <c r="C19" s="82">
        <v>92.533500000000004</v>
      </c>
      <c r="D19" s="82">
        <v>4.2150999999999996</v>
      </c>
      <c r="E19" s="82">
        <v>0.95709999999999995</v>
      </c>
      <c r="F19" s="82">
        <v>0.13830000000000001</v>
      </c>
      <c r="G19" s="82">
        <v>0.1706</v>
      </c>
      <c r="H19" s="82">
        <v>1.01E-2</v>
      </c>
      <c r="I19" s="82">
        <v>5.21E-2</v>
      </c>
      <c r="J19" s="82">
        <v>5.0700000000000002E-2</v>
      </c>
      <c r="K19" s="82">
        <v>0.1457</v>
      </c>
      <c r="L19" s="82">
        <v>2.0999999999999999E-3</v>
      </c>
      <c r="M19" s="82">
        <v>1.4469000000000001</v>
      </c>
      <c r="N19" s="82">
        <v>0.2777</v>
      </c>
      <c r="O19" s="82">
        <v>0.72699999999999998</v>
      </c>
      <c r="P19" s="83">
        <v>34.996600000000001</v>
      </c>
      <c r="Q19" s="84">
        <f t="shared" si="0"/>
        <v>8358.7943059138252</v>
      </c>
      <c r="R19" s="83">
        <v>38.752000000000002</v>
      </c>
      <c r="S19" s="84">
        <f>R19/0.0041868</f>
        <v>9255.7561861087233</v>
      </c>
      <c r="T19" s="83">
        <v>49.879399999999997</v>
      </c>
      <c r="U19" s="85">
        <v>-9.3000000000000007</v>
      </c>
      <c r="V19" s="85">
        <v>17.3</v>
      </c>
      <c r="W19" s="77"/>
      <c r="X19" s="77"/>
      <c r="Y19" s="76"/>
      <c r="AA19" s="86">
        <f t="shared" si="2"/>
        <v>99.999899999999997</v>
      </c>
      <c r="AB19" s="74" t="str">
        <f t="shared" si="3"/>
        <v xml:space="preserve"> </v>
      </c>
    </row>
    <row r="20" spans="2:28" s="32" customFormat="1" x14ac:dyDescent="0.2">
      <c r="B20" s="81">
        <v>8</v>
      </c>
      <c r="C20" s="82">
        <v>92.623199999999997</v>
      </c>
      <c r="D20" s="82">
        <v>4.1848999999999998</v>
      </c>
      <c r="E20" s="82">
        <v>0.94579999999999997</v>
      </c>
      <c r="F20" s="82">
        <v>0.13539999999999999</v>
      </c>
      <c r="G20" s="82">
        <v>0.16539999999999999</v>
      </c>
      <c r="H20" s="82">
        <v>1.0500000000000001E-2</v>
      </c>
      <c r="I20" s="82">
        <v>5.2900000000000003E-2</v>
      </c>
      <c r="J20" s="82">
        <v>5.0700000000000002E-2</v>
      </c>
      <c r="K20" s="82">
        <v>0.1434</v>
      </c>
      <c r="L20" s="82">
        <v>2.3999999999999998E-3</v>
      </c>
      <c r="M20" s="82">
        <v>1.4294</v>
      </c>
      <c r="N20" s="82">
        <v>0.25580000000000003</v>
      </c>
      <c r="O20" s="82">
        <v>0.72619999999999996</v>
      </c>
      <c r="P20" s="83">
        <v>34.99</v>
      </c>
      <c r="Q20" s="84">
        <f t="shared" si="0"/>
        <v>8357.2179229960839</v>
      </c>
      <c r="R20" s="83">
        <v>38.74</v>
      </c>
      <c r="S20" s="84">
        <f t="shared" si="1"/>
        <v>9252.8900353491936</v>
      </c>
      <c r="T20" s="83">
        <v>49.9</v>
      </c>
      <c r="U20" s="85">
        <v>-2.8</v>
      </c>
      <c r="V20" s="85">
        <v>18</v>
      </c>
      <c r="W20" s="77" t="s">
        <v>64</v>
      </c>
      <c r="X20" s="77"/>
      <c r="Y20" s="76"/>
      <c r="AA20" s="86">
        <f t="shared" si="2"/>
        <v>99.999799999999993</v>
      </c>
      <c r="AB20" s="74" t="str">
        <f t="shared" si="3"/>
        <v xml:space="preserve"> </v>
      </c>
    </row>
    <row r="21" spans="2:28" s="32" customFormat="1" ht="15" customHeight="1" x14ac:dyDescent="0.2">
      <c r="B21" s="81">
        <v>9</v>
      </c>
      <c r="C21" s="82">
        <v>92.561300000000003</v>
      </c>
      <c r="D21" s="77">
        <v>4.2222</v>
      </c>
      <c r="E21" s="77">
        <v>0.9607</v>
      </c>
      <c r="F21" s="77">
        <v>0.1381</v>
      </c>
      <c r="G21" s="77">
        <v>0.16950000000000001</v>
      </c>
      <c r="H21" s="77">
        <v>1.01E-2</v>
      </c>
      <c r="I21" s="77">
        <v>5.16E-2</v>
      </c>
      <c r="J21" s="77">
        <v>5.0200000000000002E-2</v>
      </c>
      <c r="K21" s="77">
        <v>0.1464</v>
      </c>
      <c r="L21" s="77">
        <v>2.0999999999999999E-3</v>
      </c>
      <c r="M21" s="77">
        <v>1.4303999999999999</v>
      </c>
      <c r="N21" s="77">
        <v>0.25740000000000002</v>
      </c>
      <c r="O21" s="77">
        <v>0.72670000000000001</v>
      </c>
      <c r="P21" s="78">
        <v>35.01</v>
      </c>
      <c r="Q21" s="84">
        <f t="shared" si="0"/>
        <v>8361.9948409286317</v>
      </c>
      <c r="R21" s="83">
        <v>38.770000000000003</v>
      </c>
      <c r="S21" s="84">
        <f t="shared" si="1"/>
        <v>9260.0554122480189</v>
      </c>
      <c r="T21" s="78">
        <v>49.91</v>
      </c>
      <c r="U21" s="91">
        <v>-0.2</v>
      </c>
      <c r="V21" s="91">
        <v>16.600000000000001</v>
      </c>
      <c r="W21" s="77"/>
      <c r="X21" s="77"/>
      <c r="Y21" s="77"/>
      <c r="AA21" s="86">
        <f t="shared" si="2"/>
        <v>100</v>
      </c>
      <c r="AB21" s="74" t="str">
        <f t="shared" si="3"/>
        <v>ОК</v>
      </c>
    </row>
    <row r="22" spans="2:28" s="32" customFormat="1" x14ac:dyDescent="0.2">
      <c r="B22" s="81">
        <v>10</v>
      </c>
      <c r="C22" s="82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95">
        <f t="shared" si="0"/>
        <v>0</v>
      </c>
      <c r="R22" s="83"/>
      <c r="S22" s="95">
        <f t="shared" si="1"/>
        <v>0</v>
      </c>
      <c r="T22" s="78"/>
      <c r="U22" s="80"/>
      <c r="V22" s="80"/>
      <c r="W22" s="77"/>
      <c r="X22" s="77"/>
      <c r="Y22" s="76"/>
      <c r="AA22" s="86">
        <f t="shared" si="2"/>
        <v>0</v>
      </c>
      <c r="AB22" s="74" t="str">
        <f t="shared" si="3"/>
        <v xml:space="preserve"> </v>
      </c>
    </row>
    <row r="23" spans="2:28" s="32" customFormat="1" x14ac:dyDescent="0.2">
      <c r="B23" s="81">
        <v>11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  <c r="Q23" s="95">
        <f t="shared" si="0"/>
        <v>0</v>
      </c>
      <c r="R23" s="83"/>
      <c r="S23" s="95">
        <f t="shared" si="1"/>
        <v>0</v>
      </c>
      <c r="T23" s="83"/>
      <c r="U23" s="85"/>
      <c r="V23" s="85"/>
      <c r="W23" s="77"/>
      <c r="X23" s="77"/>
      <c r="Y23" s="76"/>
      <c r="AA23" s="86">
        <f t="shared" si="2"/>
        <v>0</v>
      </c>
      <c r="AB23" s="74" t="str">
        <f t="shared" si="3"/>
        <v xml:space="preserve"> </v>
      </c>
    </row>
    <row r="24" spans="2:28" s="32" customFormat="1" x14ac:dyDescent="0.2">
      <c r="B24" s="72">
        <v>12</v>
      </c>
      <c r="C24" s="87">
        <v>92.502799999999993</v>
      </c>
      <c r="D24" s="87">
        <v>4.2442000000000002</v>
      </c>
      <c r="E24" s="87">
        <v>0.96499999999999997</v>
      </c>
      <c r="F24" s="87">
        <v>0.1384</v>
      </c>
      <c r="G24" s="87">
        <v>0.16900000000000001</v>
      </c>
      <c r="H24" s="87">
        <v>0.01</v>
      </c>
      <c r="I24" s="87">
        <v>5.4399999999999997E-2</v>
      </c>
      <c r="J24" s="87">
        <v>5.2299999999999999E-2</v>
      </c>
      <c r="K24" s="87">
        <v>0.14430000000000001</v>
      </c>
      <c r="L24" s="87">
        <v>2.7000000000000001E-3</v>
      </c>
      <c r="M24" s="87">
        <v>1.4697</v>
      </c>
      <c r="N24" s="87">
        <v>0.2472</v>
      </c>
      <c r="O24" s="87">
        <v>0.72699999999999998</v>
      </c>
      <c r="P24" s="88">
        <v>35.01</v>
      </c>
      <c r="Q24" s="84">
        <f t="shared" si="0"/>
        <v>8361.9948409286317</v>
      </c>
      <c r="R24" s="83">
        <v>38.770000000000003</v>
      </c>
      <c r="S24" s="84">
        <f t="shared" si="1"/>
        <v>9260.0554122480189</v>
      </c>
      <c r="T24" s="88">
        <v>49.9</v>
      </c>
      <c r="U24" s="89">
        <v>4.0999999999999996</v>
      </c>
      <c r="V24" s="89">
        <v>16.8</v>
      </c>
      <c r="W24" s="52"/>
      <c r="X24" s="52"/>
      <c r="Y24" s="53"/>
      <c r="AA24" s="86">
        <f t="shared" si="2"/>
        <v>100.00000000000003</v>
      </c>
      <c r="AB24" s="74" t="str">
        <f t="shared" si="3"/>
        <v>ОК</v>
      </c>
    </row>
    <row r="25" spans="2:28" s="32" customFormat="1" x14ac:dyDescent="0.2">
      <c r="B25" s="72">
        <v>13</v>
      </c>
      <c r="C25" s="82">
        <v>92.768699999999995</v>
      </c>
      <c r="D25" s="82">
        <v>4.0793999999999997</v>
      </c>
      <c r="E25" s="82">
        <v>0.92900000000000005</v>
      </c>
      <c r="F25" s="82">
        <v>0.13450000000000001</v>
      </c>
      <c r="G25" s="82">
        <v>0.1646</v>
      </c>
      <c r="H25" s="82">
        <v>8.8999999999999999E-3</v>
      </c>
      <c r="I25" s="82">
        <v>5.1799999999999999E-2</v>
      </c>
      <c r="J25" s="82">
        <v>5.0500000000000003E-2</v>
      </c>
      <c r="K25" s="82">
        <v>0.13780000000000001</v>
      </c>
      <c r="L25" s="82">
        <v>2.3E-3</v>
      </c>
      <c r="M25" s="82">
        <v>1.4133</v>
      </c>
      <c r="N25" s="82">
        <v>0.25919999999999999</v>
      </c>
      <c r="O25" s="82">
        <v>0.72499999999999998</v>
      </c>
      <c r="P25" s="83">
        <v>34.94</v>
      </c>
      <c r="Q25" s="84">
        <f t="shared" si="0"/>
        <v>8345.2756281647071</v>
      </c>
      <c r="R25" s="83">
        <v>38.700000000000003</v>
      </c>
      <c r="S25" s="84">
        <f t="shared" si="1"/>
        <v>9243.3361994840925</v>
      </c>
      <c r="T25" s="83">
        <v>49.88</v>
      </c>
      <c r="U25" s="85">
        <v>5.9</v>
      </c>
      <c r="V25" s="85">
        <v>20.6</v>
      </c>
      <c r="W25" s="52"/>
      <c r="X25" s="52"/>
      <c r="Y25" s="53"/>
      <c r="AA25" s="86">
        <f t="shared" si="2"/>
        <v>100</v>
      </c>
      <c r="AB25" s="74" t="str">
        <f t="shared" si="3"/>
        <v>ОК</v>
      </c>
    </row>
    <row r="26" spans="2:28" s="32" customFormat="1" x14ac:dyDescent="0.2">
      <c r="B26" s="72">
        <v>14</v>
      </c>
      <c r="C26" s="82">
        <v>92.750200000000007</v>
      </c>
      <c r="D26" s="82">
        <v>4.0932000000000004</v>
      </c>
      <c r="E26" s="82">
        <v>0.93559999999999999</v>
      </c>
      <c r="F26" s="82">
        <v>0.13519999999999999</v>
      </c>
      <c r="G26" s="82">
        <v>0.1651</v>
      </c>
      <c r="H26" s="82">
        <v>0.01</v>
      </c>
      <c r="I26" s="82">
        <v>5.28E-2</v>
      </c>
      <c r="J26" s="82">
        <v>5.16E-2</v>
      </c>
      <c r="K26" s="82">
        <v>0.13719999999999999</v>
      </c>
      <c r="L26" s="82">
        <v>2.3E-3</v>
      </c>
      <c r="M26" s="82">
        <v>1.4142999999999999</v>
      </c>
      <c r="N26" s="82">
        <v>0.2525</v>
      </c>
      <c r="O26" s="82">
        <v>0.72519999999999996</v>
      </c>
      <c r="P26" s="83">
        <v>34.96</v>
      </c>
      <c r="Q26" s="84">
        <f t="shared" si="0"/>
        <v>8350.0525460972585</v>
      </c>
      <c r="R26" s="83">
        <v>38.71</v>
      </c>
      <c r="S26" s="84">
        <f t="shared" si="1"/>
        <v>9245.7246584503682</v>
      </c>
      <c r="T26" s="83">
        <v>49.89</v>
      </c>
      <c r="U26" s="85">
        <v>5.5</v>
      </c>
      <c r="V26" s="85">
        <v>19.8</v>
      </c>
      <c r="W26" s="52"/>
      <c r="X26" s="52"/>
      <c r="Y26" s="53"/>
      <c r="AA26" s="86">
        <f t="shared" si="2"/>
        <v>99.999999999999986</v>
      </c>
      <c r="AB26" s="74" t="str">
        <f t="shared" si="3"/>
        <v>ОК</v>
      </c>
    </row>
    <row r="27" spans="2:28" s="31" customFormat="1" x14ac:dyDescent="0.2">
      <c r="B27" s="72">
        <v>15</v>
      </c>
      <c r="C27" s="82">
        <v>92.865200000000002</v>
      </c>
      <c r="D27" s="82">
        <v>4.0286</v>
      </c>
      <c r="E27" s="82">
        <v>0.9123</v>
      </c>
      <c r="F27" s="82">
        <v>0.1318</v>
      </c>
      <c r="G27" s="82">
        <v>0.16139999999999999</v>
      </c>
      <c r="H27" s="82">
        <v>9.5999999999999992E-3</v>
      </c>
      <c r="I27" s="82">
        <v>5.04E-2</v>
      </c>
      <c r="J27" s="82">
        <v>4.9099999999999998E-2</v>
      </c>
      <c r="K27" s="82">
        <v>0.13789999999999999</v>
      </c>
      <c r="L27" s="82">
        <v>2.0999999999999999E-3</v>
      </c>
      <c r="M27" s="82">
        <v>1.4003000000000001</v>
      </c>
      <c r="N27" s="82">
        <v>0.25140000000000001</v>
      </c>
      <c r="O27" s="82">
        <v>0.72419999999999995</v>
      </c>
      <c r="P27" s="83">
        <v>34.92</v>
      </c>
      <c r="Q27" s="84">
        <f t="shared" si="0"/>
        <v>8340.4987102321593</v>
      </c>
      <c r="R27" s="83">
        <v>38.67</v>
      </c>
      <c r="S27" s="84">
        <f t="shared" si="1"/>
        <v>9236.170822585269</v>
      </c>
      <c r="T27" s="83">
        <v>49.8733</v>
      </c>
      <c r="U27" s="85">
        <v>7.4</v>
      </c>
      <c r="V27" s="85">
        <v>18.399999999999999</v>
      </c>
      <c r="W27" s="52"/>
      <c r="X27" s="52"/>
      <c r="Y27" s="53"/>
      <c r="AA27" s="73">
        <f t="shared" si="2"/>
        <v>100.0001</v>
      </c>
      <c r="AB27" s="74" t="str">
        <f t="shared" si="3"/>
        <v xml:space="preserve"> </v>
      </c>
    </row>
    <row r="28" spans="2:28" s="32" customFormat="1" x14ac:dyDescent="0.2">
      <c r="B28" s="90">
        <v>16</v>
      </c>
      <c r="C28" s="76">
        <v>92.8292</v>
      </c>
      <c r="D28" s="77">
        <v>4.0326000000000004</v>
      </c>
      <c r="E28" s="77">
        <v>0.92159999999999997</v>
      </c>
      <c r="F28" s="77">
        <v>0.1336</v>
      </c>
      <c r="G28" s="77">
        <v>0.16389999999999999</v>
      </c>
      <c r="H28" s="77">
        <v>9.9000000000000008E-3</v>
      </c>
      <c r="I28" s="77">
        <v>5.0799999999999998E-2</v>
      </c>
      <c r="J28" s="77">
        <v>4.9700000000000001E-2</v>
      </c>
      <c r="K28" s="77">
        <v>0.13689999999999999</v>
      </c>
      <c r="L28" s="77">
        <v>2.2000000000000001E-3</v>
      </c>
      <c r="M28" s="77">
        <v>1.4061999999999999</v>
      </c>
      <c r="N28" s="77">
        <v>0.26340000000000002</v>
      </c>
      <c r="O28" s="77">
        <v>0.72460000000000002</v>
      </c>
      <c r="P28" s="78">
        <v>34.93</v>
      </c>
      <c r="Q28" s="84">
        <f t="shared" si="0"/>
        <v>8342.8871691984332</v>
      </c>
      <c r="R28" s="83">
        <v>38.68</v>
      </c>
      <c r="S28" s="84">
        <f t="shared" si="1"/>
        <v>9238.5592815515429</v>
      </c>
      <c r="T28" s="78">
        <v>49.87</v>
      </c>
      <c r="U28" s="80">
        <v>8.9</v>
      </c>
      <c r="V28" s="80">
        <v>18.600000000000001</v>
      </c>
      <c r="W28" s="77"/>
      <c r="X28" s="77"/>
      <c r="Y28" s="76"/>
      <c r="AA28" s="86">
        <f t="shared" si="2"/>
        <v>100</v>
      </c>
      <c r="AB28" s="74" t="str">
        <f t="shared" si="3"/>
        <v>ОК</v>
      </c>
    </row>
    <row r="29" spans="2:28" s="31" customFormat="1" x14ac:dyDescent="0.2">
      <c r="B29" s="90">
        <v>17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  <c r="Q29" s="95">
        <f t="shared" si="0"/>
        <v>0</v>
      </c>
      <c r="R29" s="92"/>
      <c r="S29" s="95">
        <f t="shared" si="1"/>
        <v>0</v>
      </c>
      <c r="T29" s="78"/>
      <c r="U29" s="80"/>
      <c r="V29" s="80"/>
      <c r="W29" s="77"/>
      <c r="X29" s="77"/>
      <c r="Y29" s="76"/>
      <c r="AA29" s="73">
        <f t="shared" si="2"/>
        <v>0</v>
      </c>
      <c r="AB29" s="74" t="str">
        <f t="shared" si="3"/>
        <v xml:space="preserve"> </v>
      </c>
    </row>
    <row r="30" spans="2:28" s="32" customFormat="1" x14ac:dyDescent="0.2">
      <c r="B30" s="75">
        <v>18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  <c r="Q30" s="95">
        <f t="shared" si="0"/>
        <v>0</v>
      </c>
      <c r="R30" s="83"/>
      <c r="S30" s="95">
        <f t="shared" si="1"/>
        <v>0</v>
      </c>
      <c r="T30" s="83"/>
      <c r="U30" s="85"/>
      <c r="V30" s="85"/>
      <c r="W30" s="52"/>
      <c r="X30" s="52"/>
      <c r="Y30" s="52"/>
      <c r="AA30" s="86">
        <f t="shared" si="2"/>
        <v>0</v>
      </c>
      <c r="AB30" s="74" t="str">
        <f t="shared" si="3"/>
        <v xml:space="preserve"> </v>
      </c>
    </row>
    <row r="31" spans="2:28" s="32" customFormat="1" x14ac:dyDescent="0.2">
      <c r="B31" s="75">
        <v>19</v>
      </c>
      <c r="C31" s="82">
        <v>92.852500000000006</v>
      </c>
      <c r="D31" s="82">
        <v>4.0411000000000001</v>
      </c>
      <c r="E31" s="82">
        <v>0.91069999999999995</v>
      </c>
      <c r="F31" s="82">
        <v>0.13070000000000001</v>
      </c>
      <c r="G31" s="82">
        <v>0.1603</v>
      </c>
      <c r="H31" s="82">
        <v>1.06E-2</v>
      </c>
      <c r="I31" s="82">
        <v>0.05</v>
      </c>
      <c r="J31" s="82">
        <v>4.87E-2</v>
      </c>
      <c r="K31" s="82">
        <v>0.13589999999999999</v>
      </c>
      <c r="L31" s="82">
        <v>2.5000000000000001E-3</v>
      </c>
      <c r="M31" s="82">
        <v>1.3965000000000001</v>
      </c>
      <c r="N31" s="82">
        <v>0.26050000000000001</v>
      </c>
      <c r="O31" s="82">
        <v>0.72430000000000005</v>
      </c>
      <c r="P31" s="83">
        <v>34.919199999999996</v>
      </c>
      <c r="Q31" s="84">
        <f t="shared" ref="Q31:Q43" si="4">P31/0.0041868</f>
        <v>8340.3076335148544</v>
      </c>
      <c r="R31" s="83">
        <v>38.669899999999998</v>
      </c>
      <c r="S31" s="84">
        <f t="shared" ref="S31:S36" si="5">R31/0.0041868</f>
        <v>9236.1469379956052</v>
      </c>
      <c r="T31" s="83">
        <v>49.866599999999998</v>
      </c>
      <c r="U31" s="85">
        <v>-6</v>
      </c>
      <c r="V31" s="85">
        <v>14.3</v>
      </c>
      <c r="W31" s="52"/>
      <c r="X31" s="52"/>
      <c r="Y31" s="53"/>
      <c r="AA31" s="86">
        <f t="shared" si="2"/>
        <v>100.00000000000001</v>
      </c>
      <c r="AB31" s="74" t="str">
        <f t="shared" si="3"/>
        <v>ОК</v>
      </c>
    </row>
    <row r="32" spans="2:28" s="32" customFormat="1" x14ac:dyDescent="0.2">
      <c r="B32" s="75">
        <v>20</v>
      </c>
      <c r="C32" s="82">
        <v>92.825699999999998</v>
      </c>
      <c r="D32" s="82">
        <v>4.0822000000000003</v>
      </c>
      <c r="E32" s="82">
        <v>0.91490000000000005</v>
      </c>
      <c r="F32" s="82">
        <v>0.13059999999999999</v>
      </c>
      <c r="G32" s="82">
        <v>0.16020000000000001</v>
      </c>
      <c r="H32" s="82">
        <v>1.04E-2</v>
      </c>
      <c r="I32" s="82">
        <v>4.9599999999999998E-2</v>
      </c>
      <c r="J32" s="82">
        <v>4.8399999999999999E-2</v>
      </c>
      <c r="K32" s="82">
        <v>0.13420000000000001</v>
      </c>
      <c r="L32" s="82">
        <v>2.2000000000000001E-3</v>
      </c>
      <c r="M32" s="82">
        <v>1.3794999999999999</v>
      </c>
      <c r="N32" s="82">
        <v>0.26219999999999999</v>
      </c>
      <c r="O32" s="82">
        <v>0.72440000000000004</v>
      </c>
      <c r="P32" s="83">
        <v>34.933999999999997</v>
      </c>
      <c r="Q32" s="84">
        <f t="shared" si="4"/>
        <v>8343.8425527849431</v>
      </c>
      <c r="R32" s="83">
        <v>38.685899999999997</v>
      </c>
      <c r="S32" s="84">
        <f t="shared" si="5"/>
        <v>9239.9684723416449</v>
      </c>
      <c r="T32" s="83">
        <v>49.882199999999997</v>
      </c>
      <c r="U32" s="85">
        <v>-7.6</v>
      </c>
      <c r="V32" s="85">
        <v>5.6</v>
      </c>
      <c r="W32" s="52"/>
      <c r="X32" s="52"/>
      <c r="Y32" s="53"/>
      <c r="AA32" s="86">
        <f t="shared" si="2"/>
        <v>100.0001</v>
      </c>
      <c r="AB32" s="74" t="str">
        <f t="shared" si="3"/>
        <v xml:space="preserve"> </v>
      </c>
    </row>
    <row r="33" spans="1:29" s="32" customFormat="1" x14ac:dyDescent="0.2">
      <c r="B33" s="75">
        <v>21</v>
      </c>
      <c r="C33" s="82">
        <v>92.795900000000003</v>
      </c>
      <c r="D33" s="82">
        <v>4.1017999999999999</v>
      </c>
      <c r="E33" s="82">
        <v>0.92020000000000002</v>
      </c>
      <c r="F33" s="82">
        <v>0.13200000000000001</v>
      </c>
      <c r="G33" s="82">
        <v>0.16220000000000001</v>
      </c>
      <c r="H33" s="82">
        <v>1.03E-2</v>
      </c>
      <c r="I33" s="82">
        <v>5.0599999999999999E-2</v>
      </c>
      <c r="J33" s="82">
        <v>4.9099999999999998E-2</v>
      </c>
      <c r="K33" s="82">
        <v>0.14449999999999999</v>
      </c>
      <c r="L33" s="82">
        <v>2.0999999999999999E-3</v>
      </c>
      <c r="M33" s="82">
        <v>1.3749</v>
      </c>
      <c r="N33" s="82">
        <v>0.25629999999999997</v>
      </c>
      <c r="O33" s="82">
        <v>0.72489999999999999</v>
      </c>
      <c r="P33" s="83">
        <v>34.963200000000001</v>
      </c>
      <c r="Q33" s="84">
        <f t="shared" si="4"/>
        <v>8350.8168529664654</v>
      </c>
      <c r="R33" s="83">
        <v>38.717399999999998</v>
      </c>
      <c r="S33" s="84">
        <f t="shared" si="5"/>
        <v>9247.4921180854108</v>
      </c>
      <c r="T33" s="83">
        <v>49.905900000000003</v>
      </c>
      <c r="U33" s="85">
        <v>-5.0999999999999996</v>
      </c>
      <c r="V33" s="85">
        <v>4.3</v>
      </c>
      <c r="W33" s="77"/>
      <c r="X33" s="52"/>
      <c r="Y33" s="53"/>
      <c r="AA33" s="86">
        <f t="shared" si="2"/>
        <v>99.999899999999982</v>
      </c>
      <c r="AB33" s="74" t="str">
        <f t="shared" si="3"/>
        <v xml:space="preserve"> </v>
      </c>
    </row>
    <row r="34" spans="1:29" s="32" customFormat="1" x14ac:dyDescent="0.2">
      <c r="B34" s="75">
        <v>22</v>
      </c>
      <c r="C34" s="82">
        <v>92.776399999999995</v>
      </c>
      <c r="D34" s="82">
        <v>4.1174999999999997</v>
      </c>
      <c r="E34" s="82">
        <v>0.92420000000000002</v>
      </c>
      <c r="F34" s="82">
        <v>0.13200000000000001</v>
      </c>
      <c r="G34" s="82">
        <v>0.16250000000000001</v>
      </c>
      <c r="H34" s="82">
        <v>1.04E-2</v>
      </c>
      <c r="I34" s="82">
        <v>4.99E-2</v>
      </c>
      <c r="J34" s="82">
        <v>4.8500000000000001E-2</v>
      </c>
      <c r="K34" s="82">
        <v>0.1328</v>
      </c>
      <c r="L34" s="82">
        <v>2.2000000000000001E-3</v>
      </c>
      <c r="M34" s="82">
        <v>1.3911</v>
      </c>
      <c r="N34" s="82">
        <v>0.2525</v>
      </c>
      <c r="O34" s="82">
        <v>0.72470000000000001</v>
      </c>
      <c r="P34" s="83">
        <v>34.948900000000002</v>
      </c>
      <c r="Q34" s="84">
        <f t="shared" si="4"/>
        <v>8347.4013566446938</v>
      </c>
      <c r="R34" s="83">
        <v>38.701900000000002</v>
      </c>
      <c r="S34" s="84">
        <f t="shared" si="5"/>
        <v>9243.7900066876846</v>
      </c>
      <c r="T34" s="83">
        <v>49.892600000000002</v>
      </c>
      <c r="U34" s="85">
        <v>-6.9</v>
      </c>
      <c r="V34" s="85">
        <v>6.3</v>
      </c>
      <c r="W34" s="52"/>
      <c r="X34" s="77"/>
      <c r="Y34" s="76"/>
      <c r="AA34" s="86">
        <f t="shared" si="2"/>
        <v>100</v>
      </c>
      <c r="AB34" s="74" t="str">
        <f t="shared" si="3"/>
        <v>ОК</v>
      </c>
    </row>
    <row r="35" spans="1:29" s="32" customFormat="1" x14ac:dyDescent="0.2">
      <c r="B35" s="75">
        <v>23</v>
      </c>
      <c r="C35" s="82">
        <v>92.740200000000002</v>
      </c>
      <c r="D35" s="82">
        <v>4.0955000000000004</v>
      </c>
      <c r="E35" s="82">
        <v>0.92149999999999999</v>
      </c>
      <c r="F35" s="82">
        <v>0.13300000000000001</v>
      </c>
      <c r="G35" s="82">
        <v>0.1633</v>
      </c>
      <c r="H35" s="82">
        <v>1.0699999999999999E-2</v>
      </c>
      <c r="I35" s="82">
        <v>5.0200000000000002E-2</v>
      </c>
      <c r="J35" s="82">
        <v>4.8599999999999997E-2</v>
      </c>
      <c r="K35" s="82">
        <v>0.1653</v>
      </c>
      <c r="L35" s="82">
        <v>1.9E-3</v>
      </c>
      <c r="M35" s="82">
        <v>1.4031</v>
      </c>
      <c r="N35" s="82">
        <v>0.26679999999999998</v>
      </c>
      <c r="O35" s="82">
        <v>0.7258</v>
      </c>
      <c r="P35" s="83">
        <v>34.9773</v>
      </c>
      <c r="Q35" s="84">
        <f t="shared" si="4"/>
        <v>8354.184580108913</v>
      </c>
      <c r="R35" s="83">
        <v>38.731900000000003</v>
      </c>
      <c r="S35" s="84">
        <f t="shared" si="5"/>
        <v>9250.9553835865099</v>
      </c>
      <c r="T35" s="83">
        <v>49.894599999999997</v>
      </c>
      <c r="U35" s="85">
        <v>-4.0999999999999996</v>
      </c>
      <c r="V35" s="85">
        <v>6.9</v>
      </c>
      <c r="W35" s="52"/>
      <c r="X35" s="52"/>
      <c r="Y35" s="53"/>
      <c r="AA35" s="86">
        <f t="shared" si="2"/>
        <v>100.0001</v>
      </c>
      <c r="AB35" s="74" t="str">
        <f t="shared" si="3"/>
        <v xml:space="preserve"> </v>
      </c>
    </row>
    <row r="36" spans="1:29" s="32" customFormat="1" x14ac:dyDescent="0.2">
      <c r="B36" s="90">
        <v>24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95">
        <f t="shared" si="4"/>
        <v>0</v>
      </c>
      <c r="R36" s="93"/>
      <c r="S36" s="95">
        <f t="shared" si="5"/>
        <v>0</v>
      </c>
      <c r="T36" s="78"/>
      <c r="U36" s="80"/>
      <c r="V36" s="80"/>
      <c r="W36" s="77"/>
      <c r="X36" s="77"/>
      <c r="Y36" s="77"/>
      <c r="AA36" s="86">
        <f t="shared" si="2"/>
        <v>0</v>
      </c>
      <c r="AB36" s="32" t="str">
        <f t="shared" si="3"/>
        <v xml:space="preserve"> </v>
      </c>
    </row>
    <row r="37" spans="1:29" s="32" customFormat="1" x14ac:dyDescent="0.2">
      <c r="B37" s="75">
        <v>25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3"/>
      <c r="Q37" s="95">
        <f t="shared" si="4"/>
        <v>0</v>
      </c>
      <c r="R37" s="83"/>
      <c r="S37" s="95">
        <f t="shared" ref="S37:S43" si="6">R37/0.0041868</f>
        <v>0</v>
      </c>
      <c r="T37" s="83"/>
      <c r="U37" s="85"/>
      <c r="V37" s="85"/>
      <c r="W37" s="52"/>
      <c r="X37" s="52"/>
      <c r="Y37" s="53"/>
      <c r="AA37" s="86">
        <f t="shared" si="2"/>
        <v>0</v>
      </c>
      <c r="AB37" s="74" t="str">
        <f t="shared" si="3"/>
        <v xml:space="preserve"> </v>
      </c>
    </row>
    <row r="38" spans="1:29" s="32" customFormat="1" x14ac:dyDescent="0.2">
      <c r="B38" s="75">
        <v>26</v>
      </c>
      <c r="C38" s="82">
        <v>92.641599999999997</v>
      </c>
      <c r="D38" s="82">
        <v>4.1444999999999999</v>
      </c>
      <c r="E38" s="82">
        <v>0.94579999999999997</v>
      </c>
      <c r="F38" s="82">
        <v>0.1368</v>
      </c>
      <c r="G38" s="82">
        <v>0.16800000000000001</v>
      </c>
      <c r="H38" s="82">
        <v>1.0699999999999999E-2</v>
      </c>
      <c r="I38" s="82">
        <v>5.1999999999999998E-2</v>
      </c>
      <c r="J38" s="82">
        <v>5.0799999999999998E-2</v>
      </c>
      <c r="K38" s="82">
        <v>0.1797</v>
      </c>
      <c r="L38" s="82">
        <v>2.0999999999999999E-3</v>
      </c>
      <c r="M38" s="82">
        <v>1.4015</v>
      </c>
      <c r="N38" s="82">
        <v>0.26650000000000001</v>
      </c>
      <c r="O38" s="82">
        <v>0.72699999999999998</v>
      </c>
      <c r="P38" s="83">
        <v>35.032800000000002</v>
      </c>
      <c r="Q38" s="84">
        <f t="shared" si="4"/>
        <v>8367.4405273717402</v>
      </c>
      <c r="R38" s="83">
        <v>38.791400000000003</v>
      </c>
      <c r="S38" s="84">
        <f t="shared" si="6"/>
        <v>9265.1667144358471</v>
      </c>
      <c r="T38" s="83">
        <v>49.928899999999999</v>
      </c>
      <c r="U38" s="85">
        <v>-4.9000000000000004</v>
      </c>
      <c r="V38" s="85">
        <v>10.3</v>
      </c>
      <c r="W38" s="52"/>
      <c r="X38" s="52"/>
      <c r="Y38" s="53"/>
      <c r="AA38" s="86">
        <f t="shared" si="2"/>
        <v>99.999999999999986</v>
      </c>
      <c r="AB38" s="74" t="str">
        <f t="shared" si="3"/>
        <v>ОК</v>
      </c>
    </row>
    <row r="39" spans="1:29" s="32" customFormat="1" x14ac:dyDescent="0.2">
      <c r="B39" s="75">
        <v>27</v>
      </c>
      <c r="C39" s="82">
        <v>92.6387</v>
      </c>
      <c r="D39" s="82">
        <v>4.1592000000000002</v>
      </c>
      <c r="E39" s="82">
        <v>0.94240000000000002</v>
      </c>
      <c r="F39" s="82">
        <v>0.13650000000000001</v>
      </c>
      <c r="G39" s="82">
        <v>0.16739999999999999</v>
      </c>
      <c r="H39" s="82">
        <v>1.0800000000000001E-2</v>
      </c>
      <c r="I39" s="82">
        <v>5.1400000000000001E-2</v>
      </c>
      <c r="J39" s="82">
        <v>4.9700000000000001E-2</v>
      </c>
      <c r="K39" s="82">
        <v>0.16239999999999999</v>
      </c>
      <c r="L39" s="82">
        <v>2E-3</v>
      </c>
      <c r="M39" s="82">
        <v>1.4072</v>
      </c>
      <c r="N39" s="82">
        <v>0.2722</v>
      </c>
      <c r="O39" s="82">
        <v>0.72660000000000002</v>
      </c>
      <c r="P39" s="83">
        <v>35.006399999999999</v>
      </c>
      <c r="Q39" s="84">
        <f t="shared" si="4"/>
        <v>8361.1349957007733</v>
      </c>
      <c r="R39" s="83">
        <v>38.762999999999998</v>
      </c>
      <c r="S39" s="94">
        <f t="shared" si="6"/>
        <v>9258.3834909716243</v>
      </c>
      <c r="T39" s="83">
        <v>49.906700000000001</v>
      </c>
      <c r="U39" s="85">
        <v>-1.1000000000000001</v>
      </c>
      <c r="V39" s="85">
        <v>8.1999999999999993</v>
      </c>
      <c r="W39" s="77" t="s">
        <v>64</v>
      </c>
      <c r="X39" s="77"/>
      <c r="Y39" s="76"/>
      <c r="AA39" s="86">
        <f t="shared" si="2"/>
        <v>99.999900000000011</v>
      </c>
      <c r="AB39" s="74" t="str">
        <f t="shared" si="3"/>
        <v xml:space="preserve"> </v>
      </c>
    </row>
    <row r="40" spans="1:29" s="32" customFormat="1" x14ac:dyDescent="0.2">
      <c r="B40" s="75">
        <v>28</v>
      </c>
      <c r="C40" s="82">
        <v>92.604900000000001</v>
      </c>
      <c r="D40" s="82">
        <v>4.2032999999999996</v>
      </c>
      <c r="E40" s="82">
        <v>0.94340000000000002</v>
      </c>
      <c r="F40" s="82">
        <v>0.1358</v>
      </c>
      <c r="G40" s="82">
        <v>0.16700000000000001</v>
      </c>
      <c r="H40" s="82">
        <v>1.03E-2</v>
      </c>
      <c r="I40" s="82">
        <v>5.16E-2</v>
      </c>
      <c r="J40" s="82">
        <v>0.05</v>
      </c>
      <c r="K40" s="82">
        <v>0.1615</v>
      </c>
      <c r="L40" s="82">
        <v>2.3E-3</v>
      </c>
      <c r="M40" s="82">
        <v>1.4094</v>
      </c>
      <c r="N40" s="82">
        <v>0.26040000000000002</v>
      </c>
      <c r="O40" s="82">
        <v>0.72670000000000001</v>
      </c>
      <c r="P40" s="83">
        <v>35.019399999999997</v>
      </c>
      <c r="Q40" s="84">
        <f t="shared" si="4"/>
        <v>8364.2399923569301</v>
      </c>
      <c r="R40" s="83">
        <v>38.777000000000001</v>
      </c>
      <c r="S40" s="94">
        <f t="shared" si="6"/>
        <v>9261.7273335244099</v>
      </c>
      <c r="T40" s="83">
        <v>49.921399999999998</v>
      </c>
      <c r="U40" s="85">
        <v>0.9</v>
      </c>
      <c r="V40" s="85">
        <v>7.7</v>
      </c>
      <c r="W40" s="52"/>
      <c r="X40" s="52"/>
      <c r="Y40" s="53"/>
      <c r="AA40" s="86">
        <f t="shared" si="2"/>
        <v>99.999900000000011</v>
      </c>
      <c r="AB40" s="74" t="str">
        <f t="shared" si="3"/>
        <v xml:space="preserve"> </v>
      </c>
    </row>
    <row r="41" spans="1:29" s="32" customFormat="1" x14ac:dyDescent="0.2">
      <c r="B41" s="75">
        <v>29</v>
      </c>
      <c r="C41" s="82">
        <v>92.571799999999996</v>
      </c>
      <c r="D41" s="82">
        <v>4.1794000000000002</v>
      </c>
      <c r="E41" s="82">
        <v>0.95150000000000001</v>
      </c>
      <c r="F41" s="82">
        <v>0.1376</v>
      </c>
      <c r="G41" s="82">
        <v>0.16950000000000001</v>
      </c>
      <c r="H41" s="82">
        <v>1.04E-2</v>
      </c>
      <c r="I41" s="82">
        <v>5.2200000000000003E-2</v>
      </c>
      <c r="J41" s="82">
        <v>5.0700000000000002E-2</v>
      </c>
      <c r="K41" s="82">
        <v>0.17680000000000001</v>
      </c>
      <c r="L41" s="82">
        <v>2E-3</v>
      </c>
      <c r="M41" s="82">
        <v>1.4303999999999999</v>
      </c>
      <c r="N41" s="82">
        <v>0.26790000000000003</v>
      </c>
      <c r="O41" s="82">
        <v>0.72740000000000005</v>
      </c>
      <c r="P41" s="83">
        <v>35.032299999999999</v>
      </c>
      <c r="Q41" s="84">
        <f t="shared" ref="Q41" si="7">P41/0.0041868</f>
        <v>8367.3211044234249</v>
      </c>
      <c r="R41" s="83">
        <v>38.790500000000002</v>
      </c>
      <c r="S41" s="94">
        <f t="shared" ref="S41" si="8">R41/0.0041868</f>
        <v>9264.951753128882</v>
      </c>
      <c r="T41" s="83">
        <v>49.9148</v>
      </c>
      <c r="U41" s="85">
        <v>1.1000000000000001</v>
      </c>
      <c r="V41" s="85">
        <v>7.6</v>
      </c>
      <c r="W41" s="52"/>
      <c r="X41" s="52"/>
      <c r="Y41" s="53"/>
      <c r="AA41" s="86">
        <f t="shared" ref="AA41" si="9">SUM(C41:N41)</f>
        <v>100.00020000000001</v>
      </c>
      <c r="AB41" s="74" t="str">
        <f t="shared" ref="AB41" si="10">IF(AA41=100,"ОК"," ")</f>
        <v xml:space="preserve"> </v>
      </c>
    </row>
    <row r="42" spans="1:29" s="31" customFormat="1" ht="12.75" customHeight="1" x14ac:dyDescent="0.2">
      <c r="B42" s="75">
        <v>30</v>
      </c>
      <c r="C42" s="76">
        <v>92.660600000000002</v>
      </c>
      <c r="D42" s="77">
        <v>4.1692</v>
      </c>
      <c r="E42" s="77">
        <v>0.93840000000000001</v>
      </c>
      <c r="F42" s="77">
        <v>0.13519999999999999</v>
      </c>
      <c r="G42" s="77">
        <v>0.16619999999999999</v>
      </c>
      <c r="H42" s="77">
        <v>0.01</v>
      </c>
      <c r="I42" s="77">
        <v>5.11E-2</v>
      </c>
      <c r="J42" s="77">
        <v>4.9700000000000001E-2</v>
      </c>
      <c r="K42" s="77">
        <v>0.1613</v>
      </c>
      <c r="L42" s="77">
        <v>2.2000000000000001E-3</v>
      </c>
      <c r="M42" s="77">
        <v>1.399</v>
      </c>
      <c r="N42" s="77">
        <v>0.25700000000000001</v>
      </c>
      <c r="O42" s="77">
        <v>0.72629999999999995</v>
      </c>
      <c r="P42" s="78">
        <v>35.010199999999998</v>
      </c>
      <c r="Q42" s="84">
        <f t="shared" si="4"/>
        <v>8362.0426101079574</v>
      </c>
      <c r="R42" s="78">
        <v>38.767299999999999</v>
      </c>
      <c r="S42" s="94">
        <f t="shared" si="6"/>
        <v>9259.4105283271238</v>
      </c>
      <c r="T42" s="79">
        <v>49.922800000000002</v>
      </c>
      <c r="U42" s="80">
        <v>0.3</v>
      </c>
      <c r="V42" s="80">
        <v>7.9</v>
      </c>
      <c r="W42" s="52"/>
      <c r="X42" s="77">
        <v>2.0000000000000001E-4</v>
      </c>
      <c r="Y42" s="76">
        <v>1E-4</v>
      </c>
      <c r="AA42" s="73">
        <f t="shared" si="2"/>
        <v>99.999900000000025</v>
      </c>
      <c r="AB42" s="74" t="str">
        <f t="shared" si="3"/>
        <v xml:space="preserve"> </v>
      </c>
    </row>
    <row r="43" spans="1:29" ht="14.25" hidden="1" customHeight="1" x14ac:dyDescent="0.2">
      <c r="B43" s="21">
        <v>31</v>
      </c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84">
        <f t="shared" si="4"/>
        <v>0</v>
      </c>
      <c r="R43" s="23"/>
      <c r="S43" s="94">
        <f t="shared" si="6"/>
        <v>0</v>
      </c>
      <c r="T43" s="24"/>
      <c r="U43" s="25"/>
      <c r="V43" s="25"/>
      <c r="W43" s="25"/>
      <c r="X43" s="25"/>
      <c r="Y43" s="26"/>
      <c r="AA43" s="73">
        <f t="shared" si="2"/>
        <v>0</v>
      </c>
      <c r="AB43" s="27"/>
      <c r="AC43" s="16"/>
    </row>
    <row r="44" spans="1:29" x14ac:dyDescent="0.2"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AA44" s="20"/>
      <c r="AB44" s="27"/>
      <c r="AC44" s="16"/>
    </row>
    <row r="45" spans="1:29" x14ac:dyDescent="0.2">
      <c r="A45" s="34" t="s">
        <v>46</v>
      </c>
      <c r="E45" s="35" t="s">
        <v>47</v>
      </c>
      <c r="F45" s="35"/>
      <c r="G45" s="35"/>
      <c r="H45" s="35"/>
      <c r="I45" s="35"/>
      <c r="J45" s="35"/>
      <c r="K45" s="35"/>
      <c r="L45" s="35"/>
      <c r="M45" s="35"/>
      <c r="N45" s="35" t="s">
        <v>48</v>
      </c>
      <c r="O45" s="36"/>
      <c r="P45" s="36"/>
      <c r="Q45" s="36"/>
      <c r="R45" s="36"/>
      <c r="S45" s="36"/>
      <c r="T45" s="36"/>
      <c r="U45" s="36"/>
      <c r="V45" s="35"/>
      <c r="W45" s="35"/>
      <c r="X45" s="35"/>
      <c r="AC45" s="16"/>
    </row>
    <row r="46" spans="1:29" s="31" customFormat="1" x14ac:dyDescent="0.2">
      <c r="A46" s="33"/>
      <c r="E46" s="31" t="s">
        <v>49</v>
      </c>
      <c r="N46" s="31" t="s">
        <v>50</v>
      </c>
      <c r="O46" s="32"/>
      <c r="P46" s="32"/>
      <c r="Q46" s="32"/>
      <c r="R46" s="32"/>
      <c r="S46" s="32" t="s">
        <v>0</v>
      </c>
      <c r="T46" s="32"/>
      <c r="U46" s="32"/>
      <c r="V46" s="31" t="s">
        <v>15</v>
      </c>
    </row>
    <row r="47" spans="1:29" ht="15" x14ac:dyDescent="0.25">
      <c r="A47" s="34" t="s">
        <v>51</v>
      </c>
      <c r="E47" s="35" t="s">
        <v>62</v>
      </c>
      <c r="F47" s="35"/>
      <c r="G47" s="35"/>
      <c r="H47" s="35"/>
      <c r="I47" s="35"/>
      <c r="J47" s="35"/>
      <c r="K47" s="35"/>
      <c r="L47" s="35"/>
      <c r="M47" s="35"/>
      <c r="N47" s="35" t="s">
        <v>61</v>
      </c>
      <c r="O47" s="36"/>
      <c r="P47" s="36"/>
      <c r="Q47" s="12"/>
      <c r="R47" s="12"/>
      <c r="S47" s="12"/>
      <c r="T47" s="12"/>
      <c r="U47" s="12"/>
      <c r="V47" s="3"/>
      <c r="W47" s="3"/>
      <c r="X47" s="35"/>
      <c r="AC47" s="16"/>
    </row>
    <row r="48" spans="1:29" s="31" customFormat="1" x14ac:dyDescent="0.2">
      <c r="A48" s="33"/>
      <c r="E48" s="31" t="s">
        <v>52</v>
      </c>
      <c r="N48" s="31" t="s">
        <v>50</v>
      </c>
      <c r="O48" s="32"/>
      <c r="P48" s="32"/>
      <c r="Q48" s="32"/>
      <c r="R48" s="32"/>
      <c r="S48" s="32" t="s">
        <v>0</v>
      </c>
      <c r="T48" s="32"/>
      <c r="U48" s="32"/>
      <c r="V48" s="31" t="s">
        <v>15</v>
      </c>
    </row>
    <row r="49" spans="3:23" x14ac:dyDescent="0.2">
      <c r="O49" s="28"/>
      <c r="P49" s="28"/>
      <c r="Q49" s="28"/>
      <c r="T49" s="28"/>
      <c r="U49" s="28"/>
      <c r="W49" s="28"/>
    </row>
    <row r="53" spans="3:23" x14ac:dyDescent="0.2">
      <c r="C53" s="29"/>
      <c r="D53" s="30" t="s">
        <v>38</v>
      </c>
      <c r="E53" s="30"/>
      <c r="F53" s="30"/>
      <c r="G53" s="30"/>
      <c r="H53" s="30"/>
      <c r="I53" s="30"/>
      <c r="J53" s="30"/>
    </row>
  </sheetData>
  <mergeCells count="33">
    <mergeCell ref="C44:Y44"/>
    <mergeCell ref="C10:C12"/>
    <mergeCell ref="F10:F12"/>
    <mergeCell ref="Q10:Q12"/>
    <mergeCell ref="P10:P12"/>
    <mergeCell ref="R10:R12"/>
    <mergeCell ref="K10:K12"/>
    <mergeCell ref="T10:T12"/>
    <mergeCell ref="W9:W12"/>
    <mergeCell ref="J10:J12"/>
    <mergeCell ref="Y9:Y12"/>
    <mergeCell ref="U9:U12"/>
    <mergeCell ref="A4:X4"/>
    <mergeCell ref="A6:X6"/>
    <mergeCell ref="O7:V7"/>
    <mergeCell ref="B5:C5"/>
    <mergeCell ref="M10:M12"/>
    <mergeCell ref="I10:I12"/>
    <mergeCell ref="X9:X12"/>
    <mergeCell ref="S10:S12"/>
    <mergeCell ref="N10:N12"/>
    <mergeCell ref="V9:V12"/>
    <mergeCell ref="H10:H12"/>
    <mergeCell ref="O10:O12"/>
    <mergeCell ref="L10:L12"/>
    <mergeCell ref="E10:E12"/>
    <mergeCell ref="B9:B12"/>
    <mergeCell ref="C9:N9"/>
    <mergeCell ref="O9:T9"/>
    <mergeCell ref="D10:D12"/>
    <mergeCell ref="D7:I7"/>
    <mergeCell ref="G10:G12"/>
    <mergeCell ref="J7:N7"/>
  </mergeCells>
  <phoneticPr fontId="3" type="noConversion"/>
  <pageMargins left="0.51181102362204722" right="0.51181102362204722" top="0.35433070866141736" bottom="0.35433070866141736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9"/>
  <sheetViews>
    <sheetView tabSelected="1" view="pageBreakPreview" topLeftCell="A19" zoomScaleNormal="100" zoomScaleSheetLayoutView="100" workbookViewId="0">
      <selection activeCell="L51" sqref="L51"/>
    </sheetView>
  </sheetViews>
  <sheetFormatPr defaultRowHeight="12.75" x14ac:dyDescent="0.2"/>
  <cols>
    <col min="1" max="1" width="2.85546875" style="16" customWidth="1"/>
    <col min="2" max="2" width="14" style="16" customWidth="1"/>
    <col min="3" max="3" width="14.140625" style="16" customWidth="1"/>
    <col min="4" max="4" width="10.140625" style="16" customWidth="1"/>
    <col min="5" max="5" width="3.85546875" style="16" customWidth="1"/>
    <col min="6" max="6" width="3.42578125" style="16" hidden="1" customWidth="1"/>
    <col min="7" max="7" width="6.5703125" style="16" hidden="1" customWidth="1"/>
    <col min="8" max="8" width="15.140625" style="16" customWidth="1"/>
    <col min="9" max="9" width="14.140625" style="16" customWidth="1"/>
    <col min="10" max="10" width="17.85546875" style="16" customWidth="1"/>
    <col min="11" max="11" width="10" style="16" customWidth="1"/>
    <col min="12" max="12" width="9.140625" style="19"/>
    <col min="13" max="16384" width="9.140625" style="16"/>
  </cols>
  <sheetData>
    <row r="1" spans="2:15" x14ac:dyDescent="0.2">
      <c r="B1" s="31" t="s">
        <v>26</v>
      </c>
      <c r="C1" s="31"/>
      <c r="D1" s="31"/>
      <c r="E1" s="31"/>
      <c r="F1" s="30"/>
      <c r="G1" s="30"/>
      <c r="H1" s="30"/>
      <c r="I1" s="30"/>
      <c r="J1" s="30"/>
    </row>
    <row r="2" spans="2:15" x14ac:dyDescent="0.2">
      <c r="B2" s="31" t="s">
        <v>27</v>
      </c>
      <c r="C2" s="31"/>
      <c r="D2" s="31"/>
      <c r="E2" s="31"/>
      <c r="F2" s="30"/>
      <c r="G2" s="30"/>
      <c r="H2" s="30"/>
      <c r="I2" s="30"/>
      <c r="J2" s="30"/>
    </row>
    <row r="3" spans="2:15" x14ac:dyDescent="0.2">
      <c r="B3" s="39" t="s">
        <v>53</v>
      </c>
      <c r="C3" s="39"/>
      <c r="D3" s="39"/>
      <c r="E3" s="31"/>
      <c r="F3" s="30"/>
      <c r="G3" s="30"/>
      <c r="H3" s="30"/>
      <c r="I3" s="30"/>
      <c r="J3" s="30"/>
    </row>
    <row r="4" spans="2:15" x14ac:dyDescent="0.2">
      <c r="B4" s="30"/>
      <c r="C4" s="30"/>
      <c r="D4" s="30"/>
      <c r="E4" s="30"/>
      <c r="F4" s="30"/>
      <c r="G4" s="30"/>
      <c r="H4" s="30"/>
      <c r="I4" s="30"/>
      <c r="J4" s="30"/>
    </row>
    <row r="5" spans="2:15" ht="15.75" x14ac:dyDescent="0.25">
      <c r="B5" s="30"/>
      <c r="C5" s="127" t="s">
        <v>31</v>
      </c>
      <c r="D5" s="127"/>
      <c r="E5" s="127"/>
      <c r="F5" s="127"/>
      <c r="G5" s="127"/>
      <c r="H5" s="127"/>
      <c r="I5" s="127"/>
      <c r="J5" s="127"/>
      <c r="K5" s="40"/>
    </row>
    <row r="6" spans="2:15" ht="27.75" customHeight="1" x14ac:dyDescent="0.2">
      <c r="B6" s="128" t="s">
        <v>81</v>
      </c>
      <c r="C6" s="128"/>
      <c r="D6" s="128"/>
      <c r="E6" s="128"/>
      <c r="F6" s="128"/>
      <c r="G6" s="128"/>
      <c r="H6" s="128"/>
      <c r="I6" s="128"/>
      <c r="J6" s="128"/>
      <c r="K6" s="41"/>
    </row>
    <row r="7" spans="2:15" ht="18" customHeight="1" x14ac:dyDescent="0.2">
      <c r="B7" s="129" t="s">
        <v>66</v>
      </c>
      <c r="C7" s="130"/>
      <c r="D7" s="130"/>
      <c r="E7" s="130"/>
      <c r="F7" s="130"/>
      <c r="G7" s="130"/>
      <c r="H7" s="130"/>
      <c r="I7" s="130"/>
      <c r="J7" s="130"/>
      <c r="K7" s="42"/>
    </row>
    <row r="8" spans="2:15" ht="24" customHeight="1" x14ac:dyDescent="0.2">
      <c r="B8" s="43"/>
      <c r="C8" s="36"/>
      <c r="D8" s="36"/>
      <c r="E8" s="36"/>
      <c r="F8" s="36"/>
      <c r="G8" s="36"/>
      <c r="H8" s="42"/>
      <c r="I8" s="42"/>
      <c r="J8" s="42"/>
      <c r="K8" s="42"/>
    </row>
    <row r="9" spans="2:15" ht="30" customHeight="1" x14ac:dyDescent="0.2">
      <c r="B9" s="131" t="s">
        <v>25</v>
      </c>
      <c r="C9" s="142" t="s">
        <v>35</v>
      </c>
      <c r="D9" s="143"/>
      <c r="E9" s="143"/>
      <c r="F9" s="143"/>
      <c r="G9" s="143"/>
      <c r="H9" s="144"/>
      <c r="I9" s="124" t="s">
        <v>36</v>
      </c>
      <c r="J9" s="125" t="s">
        <v>57</v>
      </c>
      <c r="K9" s="44"/>
      <c r="L9" s="16"/>
    </row>
    <row r="10" spans="2:15" ht="94.5" customHeight="1" x14ac:dyDescent="0.2">
      <c r="B10" s="132"/>
      <c r="C10" s="134" t="s">
        <v>60</v>
      </c>
      <c r="D10" s="135"/>
      <c r="E10" s="135"/>
      <c r="F10" s="135"/>
      <c r="G10" s="135"/>
      <c r="H10" s="98" t="s">
        <v>69</v>
      </c>
      <c r="I10" s="124"/>
      <c r="J10" s="125"/>
      <c r="K10" s="44"/>
      <c r="L10" s="16"/>
    </row>
    <row r="11" spans="2:15" ht="1.5" customHeight="1" x14ac:dyDescent="0.2">
      <c r="B11" s="132"/>
      <c r="C11" s="136"/>
      <c r="D11" s="137"/>
      <c r="E11" s="137"/>
      <c r="F11" s="137"/>
      <c r="G11" s="138"/>
      <c r="H11" s="96"/>
      <c r="I11" s="124"/>
      <c r="J11" s="125"/>
      <c r="K11" s="44"/>
      <c r="L11" s="16"/>
    </row>
    <row r="12" spans="2:15" ht="3" hidden="1" customHeight="1" x14ac:dyDescent="0.2">
      <c r="B12" s="133"/>
      <c r="C12" s="139"/>
      <c r="D12" s="140"/>
      <c r="E12" s="140"/>
      <c r="F12" s="140"/>
      <c r="G12" s="141"/>
      <c r="H12" s="97"/>
      <c r="I12" s="124"/>
      <c r="J12" s="125"/>
      <c r="K12" s="44"/>
      <c r="L12" s="16"/>
    </row>
    <row r="13" spans="2:15" ht="15.75" customHeight="1" x14ac:dyDescent="0.2">
      <c r="B13" s="45">
        <v>1</v>
      </c>
      <c r="C13" s="126">
        <v>1235497.1299999999</v>
      </c>
      <c r="D13" s="126"/>
      <c r="E13" s="126"/>
      <c r="F13" s="16">
        <v>1235497.1299999999</v>
      </c>
      <c r="G13" s="16">
        <v>1235497.1299999999</v>
      </c>
      <c r="H13" s="99">
        <v>0</v>
      </c>
      <c r="I13" s="67">
        <f>SUM(C13:H13)</f>
        <v>3706491.3899999997</v>
      </c>
      <c r="J13" s="68">
        <v>34.25</v>
      </c>
      <c r="K13" s="46"/>
      <c r="L13" s="123" t="s">
        <v>54</v>
      </c>
      <c r="M13" s="123"/>
      <c r="O13" s="16">
        <v>1235497.1299999999</v>
      </c>
    </row>
    <row r="14" spans="2:15" x14ac:dyDescent="0.2">
      <c r="B14" s="45">
        <v>2</v>
      </c>
      <c r="C14" s="126">
        <v>1467987.25</v>
      </c>
      <c r="D14" s="126"/>
      <c r="E14" s="126"/>
      <c r="F14" s="16">
        <v>1467987.25</v>
      </c>
      <c r="G14" s="16">
        <v>1467987.25</v>
      </c>
      <c r="H14" s="99">
        <v>0</v>
      </c>
      <c r="I14" s="67">
        <f t="shared" ref="I14:I41" si="0">SUM(C14:H14)</f>
        <v>4403961.75</v>
      </c>
      <c r="J14" s="68">
        <f>IF(Паспорт!P14&gt;0,Паспорт!P14,J13)</f>
        <v>35.021799999999999</v>
      </c>
      <c r="K14" s="46"/>
      <c r="L14" s="123"/>
      <c r="M14" s="123"/>
      <c r="O14" s="16">
        <v>1467987.25</v>
      </c>
    </row>
    <row r="15" spans="2:15" x14ac:dyDescent="0.2">
      <c r="B15" s="45">
        <v>3</v>
      </c>
      <c r="C15" s="126">
        <v>2237951.75</v>
      </c>
      <c r="D15" s="126"/>
      <c r="E15" s="126"/>
      <c r="F15" s="16">
        <v>2237951.75</v>
      </c>
      <c r="G15" s="16">
        <v>2237951.75</v>
      </c>
      <c r="H15" s="99">
        <v>0</v>
      </c>
      <c r="I15" s="67">
        <f t="shared" si="0"/>
        <v>6713855.25</v>
      </c>
      <c r="J15" s="68">
        <f>IF(Паспорт!P15&gt;0,Паспорт!P15,J14)</f>
        <v>35.021799999999999</v>
      </c>
      <c r="K15" s="46"/>
      <c r="L15" s="123"/>
      <c r="M15" s="123"/>
      <c r="O15" s="16">
        <v>2237951.75</v>
      </c>
    </row>
    <row r="16" spans="2:15" x14ac:dyDescent="0.2">
      <c r="B16" s="45">
        <v>4</v>
      </c>
      <c r="C16" s="126">
        <v>2610339.75</v>
      </c>
      <c r="D16" s="126"/>
      <c r="E16" s="126"/>
      <c r="F16" s="16">
        <v>2610339.75</v>
      </c>
      <c r="G16" s="16">
        <v>2610339.75</v>
      </c>
      <c r="H16" s="99">
        <v>0</v>
      </c>
      <c r="I16" s="67">
        <f t="shared" si="0"/>
        <v>7831019.25</v>
      </c>
      <c r="J16" s="68">
        <f>IF(Паспорт!P16&gt;0,Паспорт!P16,J15)</f>
        <v>35.021799999999999</v>
      </c>
      <c r="K16" s="46"/>
      <c r="L16" s="123"/>
      <c r="M16" s="123"/>
      <c r="O16" s="16">
        <v>2610339.75</v>
      </c>
    </row>
    <row r="17" spans="2:15" x14ac:dyDescent="0.2">
      <c r="B17" s="45">
        <v>5</v>
      </c>
      <c r="C17" s="126">
        <v>2443796</v>
      </c>
      <c r="D17" s="126"/>
      <c r="E17" s="126"/>
      <c r="F17" s="16">
        <v>2443796</v>
      </c>
      <c r="G17" s="16">
        <v>2443796</v>
      </c>
      <c r="H17" s="99">
        <v>0</v>
      </c>
      <c r="I17" s="67">
        <f t="shared" si="0"/>
        <v>7331388</v>
      </c>
      <c r="J17" s="68">
        <f>IF(Паспорт!P17&gt;0,Паспорт!P17,J16)</f>
        <v>34.926099999999998</v>
      </c>
      <c r="K17" s="46"/>
      <c r="L17" s="123"/>
      <c r="M17" s="123"/>
      <c r="O17" s="16">
        <v>2443796</v>
      </c>
    </row>
    <row r="18" spans="2:15" ht="15.75" customHeight="1" x14ac:dyDescent="0.2">
      <c r="B18" s="45">
        <v>6</v>
      </c>
      <c r="C18" s="126">
        <v>2612188</v>
      </c>
      <c r="D18" s="126"/>
      <c r="E18" s="126"/>
      <c r="F18" s="16">
        <v>2612188</v>
      </c>
      <c r="G18" s="16">
        <v>2612188</v>
      </c>
      <c r="H18" s="99">
        <v>0</v>
      </c>
      <c r="I18" s="67">
        <f t="shared" si="0"/>
        <v>7836564</v>
      </c>
      <c r="J18" s="68">
        <f>IF(Паспорт!P18&gt;0,Паспорт!P18,J17)</f>
        <v>34.949199999999998</v>
      </c>
      <c r="K18" s="46"/>
      <c r="L18" s="123"/>
      <c r="M18" s="123"/>
      <c r="O18" s="16">
        <v>2612188</v>
      </c>
    </row>
    <row r="19" spans="2:15" x14ac:dyDescent="0.2">
      <c r="B19" s="45">
        <v>7</v>
      </c>
      <c r="C19" s="126">
        <v>2745949.5</v>
      </c>
      <c r="D19" s="126"/>
      <c r="E19" s="126"/>
      <c r="F19" s="16">
        <v>2745949.5</v>
      </c>
      <c r="G19" s="16">
        <v>2745949.5</v>
      </c>
      <c r="H19" s="99">
        <v>0</v>
      </c>
      <c r="I19" s="67">
        <f t="shared" si="0"/>
        <v>8237848.5</v>
      </c>
      <c r="J19" s="68">
        <f>IF(Паспорт!P19&gt;0,Паспорт!P19,J18)</f>
        <v>34.996600000000001</v>
      </c>
      <c r="K19" s="46"/>
      <c r="L19" s="123"/>
      <c r="M19" s="123"/>
      <c r="O19" s="16">
        <v>2745949.5</v>
      </c>
    </row>
    <row r="20" spans="2:15" x14ac:dyDescent="0.2">
      <c r="B20" s="45">
        <v>8</v>
      </c>
      <c r="C20" s="126">
        <v>2732953</v>
      </c>
      <c r="D20" s="126"/>
      <c r="E20" s="126"/>
      <c r="F20" s="16">
        <v>2732953</v>
      </c>
      <c r="G20" s="16">
        <v>2732953</v>
      </c>
      <c r="H20" s="99">
        <v>0</v>
      </c>
      <c r="I20" s="67">
        <f t="shared" si="0"/>
        <v>8198859</v>
      </c>
      <c r="J20" s="68">
        <f>IF(Паспорт!P20&gt;0,Паспорт!P20,J19)</f>
        <v>34.99</v>
      </c>
      <c r="K20" s="46"/>
      <c r="L20" s="123"/>
      <c r="M20" s="123"/>
      <c r="O20" s="16">
        <v>2732953</v>
      </c>
    </row>
    <row r="21" spans="2:15" ht="15" customHeight="1" x14ac:dyDescent="0.2">
      <c r="B21" s="45">
        <v>9</v>
      </c>
      <c r="C21" s="126">
        <v>2782229.25</v>
      </c>
      <c r="D21" s="126"/>
      <c r="E21" s="126"/>
      <c r="F21" s="16">
        <v>2782229.25</v>
      </c>
      <c r="G21" s="16">
        <v>2782229.25</v>
      </c>
      <c r="H21" s="99">
        <v>0</v>
      </c>
      <c r="I21" s="67">
        <f t="shared" si="0"/>
        <v>8346687.75</v>
      </c>
      <c r="J21" s="68">
        <f>IF(Паспорт!P21&gt;0,Паспорт!P21,J20)</f>
        <v>35.01</v>
      </c>
      <c r="K21" s="46"/>
      <c r="L21" s="37"/>
      <c r="O21" s="16">
        <v>2782229.25</v>
      </c>
    </row>
    <row r="22" spans="2:15" x14ac:dyDescent="0.2">
      <c r="B22" s="45">
        <v>10</v>
      </c>
      <c r="C22" s="126">
        <v>2872111.5</v>
      </c>
      <c r="D22" s="126"/>
      <c r="E22" s="126"/>
      <c r="F22" s="16">
        <v>2872111.5</v>
      </c>
      <c r="G22" s="16">
        <v>2872111.5</v>
      </c>
      <c r="H22" s="99">
        <v>0</v>
      </c>
      <c r="I22" s="67">
        <f t="shared" si="0"/>
        <v>8616334.5</v>
      </c>
      <c r="J22" s="68">
        <f>IF(Паспорт!P22&gt;0,Паспорт!P22,J21)</f>
        <v>35.01</v>
      </c>
      <c r="K22" s="46"/>
      <c r="L22" s="37"/>
      <c r="O22" s="16">
        <v>2872111.5</v>
      </c>
    </row>
    <row r="23" spans="2:15" x14ac:dyDescent="0.2">
      <c r="B23" s="45">
        <v>11</v>
      </c>
      <c r="C23" s="126">
        <v>2845988.25</v>
      </c>
      <c r="D23" s="126"/>
      <c r="E23" s="126"/>
      <c r="F23" s="16">
        <v>2845988.25</v>
      </c>
      <c r="G23" s="16">
        <v>2845988.25</v>
      </c>
      <c r="H23" s="99">
        <v>0</v>
      </c>
      <c r="I23" s="67">
        <f t="shared" si="0"/>
        <v>8537964.75</v>
      </c>
      <c r="J23" s="68">
        <f>IF(Паспорт!P23&gt;0,Паспорт!P23,J22)</f>
        <v>35.01</v>
      </c>
      <c r="K23" s="46"/>
      <c r="L23" s="37"/>
      <c r="O23" s="16">
        <v>2845988.25</v>
      </c>
    </row>
    <row r="24" spans="2:15" x14ac:dyDescent="0.2">
      <c r="B24" s="45">
        <v>12</v>
      </c>
      <c r="C24" s="126">
        <v>2934545.5</v>
      </c>
      <c r="D24" s="126"/>
      <c r="E24" s="126"/>
      <c r="F24" s="16">
        <v>2934545.5</v>
      </c>
      <c r="G24" s="16">
        <v>2934545.5</v>
      </c>
      <c r="H24" s="99">
        <v>0</v>
      </c>
      <c r="I24" s="67">
        <f t="shared" si="0"/>
        <v>8803636.5</v>
      </c>
      <c r="J24" s="68">
        <f>IF(Паспорт!P24&gt;0,Паспорт!P24,J23)</f>
        <v>35.01</v>
      </c>
      <c r="K24" s="46"/>
      <c r="L24" s="37"/>
      <c r="O24" s="16">
        <v>2934545.5</v>
      </c>
    </row>
    <row r="25" spans="2:15" x14ac:dyDescent="0.2">
      <c r="B25" s="45">
        <v>13</v>
      </c>
      <c r="C25" s="126">
        <v>3001763.5</v>
      </c>
      <c r="D25" s="126"/>
      <c r="E25" s="126"/>
      <c r="F25" s="16">
        <v>3001763.5</v>
      </c>
      <c r="G25" s="16">
        <v>3001763.5</v>
      </c>
      <c r="H25" s="99">
        <v>0</v>
      </c>
      <c r="I25" s="67">
        <f t="shared" si="0"/>
        <v>9005290.5</v>
      </c>
      <c r="J25" s="68">
        <f>IF(Паспорт!P25&gt;0,Паспорт!P25,J24)</f>
        <v>34.94</v>
      </c>
      <c r="K25" s="46"/>
      <c r="L25" s="37"/>
      <c r="O25" s="16">
        <v>3001763.5</v>
      </c>
    </row>
    <row r="26" spans="2:15" x14ac:dyDescent="0.2">
      <c r="B26" s="45">
        <v>14</v>
      </c>
      <c r="C26" s="126">
        <v>3054170</v>
      </c>
      <c r="D26" s="126"/>
      <c r="E26" s="126"/>
      <c r="F26" s="16">
        <v>3054170</v>
      </c>
      <c r="G26" s="16">
        <v>3054170</v>
      </c>
      <c r="H26" s="99">
        <v>0</v>
      </c>
      <c r="I26" s="67">
        <f t="shared" si="0"/>
        <v>9162510</v>
      </c>
      <c r="J26" s="68">
        <f>IF(Паспорт!P26&gt;0,Паспорт!P26,J25)</f>
        <v>34.96</v>
      </c>
      <c r="K26" s="46"/>
      <c r="L26" s="37"/>
      <c r="O26" s="16">
        <v>3054170</v>
      </c>
    </row>
    <row r="27" spans="2:15" x14ac:dyDescent="0.2">
      <c r="B27" s="45">
        <v>15</v>
      </c>
      <c r="C27" s="126">
        <v>2854419.25</v>
      </c>
      <c r="D27" s="126"/>
      <c r="E27" s="126"/>
      <c r="F27" s="16">
        <v>2854419.25</v>
      </c>
      <c r="G27" s="16">
        <v>2854419.25</v>
      </c>
      <c r="H27" s="99">
        <v>0</v>
      </c>
      <c r="I27" s="67">
        <f t="shared" si="0"/>
        <v>8563257.75</v>
      </c>
      <c r="J27" s="68">
        <f>IF(Паспорт!P27&gt;0,Паспорт!P27,J26)</f>
        <v>34.92</v>
      </c>
      <c r="K27" s="46"/>
      <c r="L27" s="37"/>
      <c r="O27" s="16">
        <v>2854419.25</v>
      </c>
    </row>
    <row r="28" spans="2:15" x14ac:dyDescent="0.2">
      <c r="B28" s="47">
        <v>16</v>
      </c>
      <c r="C28" s="126">
        <v>2834180.25</v>
      </c>
      <c r="D28" s="126"/>
      <c r="E28" s="126"/>
      <c r="F28" s="16">
        <v>2834180.25</v>
      </c>
      <c r="G28" s="16">
        <v>2834180.25</v>
      </c>
      <c r="H28" s="99">
        <v>0</v>
      </c>
      <c r="I28" s="67">
        <f t="shared" si="0"/>
        <v>8502540.75</v>
      </c>
      <c r="J28" s="68">
        <f>IF(Паспорт!P28&gt;0,Паспорт!P28,J27)</f>
        <v>34.93</v>
      </c>
      <c r="K28" s="46"/>
      <c r="L28" s="37"/>
      <c r="O28" s="16">
        <v>2834180.25</v>
      </c>
    </row>
    <row r="29" spans="2:15" x14ac:dyDescent="0.2">
      <c r="B29" s="47">
        <v>17</v>
      </c>
      <c r="C29" s="126">
        <v>2856832</v>
      </c>
      <c r="D29" s="126"/>
      <c r="E29" s="126"/>
      <c r="F29" s="16">
        <v>2856832</v>
      </c>
      <c r="G29" s="16">
        <v>2856832</v>
      </c>
      <c r="H29" s="99">
        <v>0</v>
      </c>
      <c r="I29" s="67">
        <f>SUM(C29:H29)</f>
        <v>8570496</v>
      </c>
      <c r="J29" s="68">
        <f>IF(Паспорт!P29&gt;0,Паспорт!P29,J28)</f>
        <v>34.93</v>
      </c>
      <c r="K29" s="46"/>
      <c r="L29" s="37"/>
      <c r="O29" s="16">
        <v>2856832</v>
      </c>
    </row>
    <row r="30" spans="2:15" x14ac:dyDescent="0.2">
      <c r="B30" s="47">
        <v>18</v>
      </c>
      <c r="C30" s="126">
        <v>2815754.25</v>
      </c>
      <c r="D30" s="126"/>
      <c r="E30" s="126"/>
      <c r="F30" s="16">
        <v>2815754.25</v>
      </c>
      <c r="G30" s="16">
        <v>2815754.25</v>
      </c>
      <c r="H30" s="99">
        <v>0</v>
      </c>
      <c r="I30" s="67">
        <f t="shared" si="0"/>
        <v>8447262.75</v>
      </c>
      <c r="J30" s="68">
        <f>IF(Паспорт!P30&gt;0,Паспорт!P30,J29)</f>
        <v>34.93</v>
      </c>
      <c r="K30" s="46"/>
      <c r="L30" s="37"/>
      <c r="O30" s="16">
        <v>2815754.25</v>
      </c>
    </row>
    <row r="31" spans="2:15" x14ac:dyDescent="0.2">
      <c r="B31" s="47">
        <v>19</v>
      </c>
      <c r="C31" s="126">
        <v>2712950.75</v>
      </c>
      <c r="D31" s="126"/>
      <c r="E31" s="126"/>
      <c r="F31" s="16">
        <v>2712950.75</v>
      </c>
      <c r="G31" s="16">
        <v>2712950.75</v>
      </c>
      <c r="H31" s="99">
        <v>0</v>
      </c>
      <c r="I31" s="67">
        <f t="shared" si="0"/>
        <v>8138852.25</v>
      </c>
      <c r="J31" s="68">
        <f>IF(Паспорт!P31&gt;0,Паспорт!P31,J30)</f>
        <v>34.919199999999996</v>
      </c>
      <c r="K31" s="46"/>
      <c r="L31" s="37"/>
      <c r="O31" s="16">
        <v>2712950.75</v>
      </c>
    </row>
    <row r="32" spans="2:15" x14ac:dyDescent="0.2">
      <c r="B32" s="47">
        <v>20</v>
      </c>
      <c r="C32" s="126">
        <v>2505130.5</v>
      </c>
      <c r="D32" s="126"/>
      <c r="E32" s="126"/>
      <c r="F32" s="16">
        <v>2505130.5</v>
      </c>
      <c r="G32" s="16">
        <v>2505130.5</v>
      </c>
      <c r="H32" s="99">
        <v>0</v>
      </c>
      <c r="I32" s="67">
        <f t="shared" si="0"/>
        <v>7515391.5</v>
      </c>
      <c r="J32" s="68">
        <f>IF(Паспорт!P32&gt;0,Паспорт!P32,J31)</f>
        <v>34.933999999999997</v>
      </c>
      <c r="K32" s="46"/>
      <c r="L32" s="37"/>
      <c r="O32" s="16">
        <v>2505130.5</v>
      </c>
    </row>
    <row r="33" spans="2:15" x14ac:dyDescent="0.2">
      <c r="B33" s="47">
        <v>21</v>
      </c>
      <c r="C33" s="126">
        <v>1874450.75</v>
      </c>
      <c r="D33" s="126"/>
      <c r="E33" s="126"/>
      <c r="F33" s="16">
        <v>1874450.75</v>
      </c>
      <c r="G33" s="16">
        <v>1874450.75</v>
      </c>
      <c r="H33" s="99">
        <v>649471.30000000005</v>
      </c>
      <c r="I33" s="67">
        <f t="shared" si="0"/>
        <v>6272823.5499999998</v>
      </c>
      <c r="J33" s="68">
        <f>IF(Паспорт!P33&gt;0,Паспорт!P33,J32)</f>
        <v>34.963200000000001</v>
      </c>
      <c r="K33" s="46"/>
      <c r="L33" s="37"/>
      <c r="O33" s="16">
        <v>1874450.75</v>
      </c>
    </row>
    <row r="34" spans="2:15" x14ac:dyDescent="0.2">
      <c r="B34" s="47">
        <v>22</v>
      </c>
      <c r="C34" s="126">
        <v>1877261.25</v>
      </c>
      <c r="D34" s="126"/>
      <c r="E34" s="126"/>
      <c r="F34" s="16">
        <v>1877261.25</v>
      </c>
      <c r="G34" s="16">
        <v>1877261.25</v>
      </c>
      <c r="H34" s="99">
        <v>372534.9</v>
      </c>
      <c r="I34" s="67">
        <f t="shared" si="0"/>
        <v>6004318.6500000004</v>
      </c>
      <c r="J34" s="68">
        <f>IF(Паспорт!P34&gt;0,Паспорт!P34,J33)</f>
        <v>34.948900000000002</v>
      </c>
      <c r="K34" s="46"/>
      <c r="L34" s="37"/>
      <c r="O34" s="16">
        <v>1877261.25</v>
      </c>
    </row>
    <row r="35" spans="2:15" x14ac:dyDescent="0.2">
      <c r="B35" s="47">
        <v>23</v>
      </c>
      <c r="C35" s="126">
        <v>2362031</v>
      </c>
      <c r="D35" s="126"/>
      <c r="E35" s="126"/>
      <c r="F35" s="16">
        <v>2362031</v>
      </c>
      <c r="G35" s="16">
        <v>2362031</v>
      </c>
      <c r="H35" s="99">
        <v>316485.3</v>
      </c>
      <c r="I35" s="67">
        <f t="shared" si="0"/>
        <v>7402578.2999999998</v>
      </c>
      <c r="J35" s="68">
        <f>IF(Паспорт!P35&gt;0,Паспорт!P35,J34)</f>
        <v>34.9773</v>
      </c>
      <c r="K35" s="46"/>
      <c r="L35" s="37"/>
      <c r="O35" s="16">
        <v>2362031</v>
      </c>
    </row>
    <row r="36" spans="2:15" x14ac:dyDescent="0.2">
      <c r="B36" s="47">
        <v>24</v>
      </c>
      <c r="C36" s="126">
        <v>2850260.75</v>
      </c>
      <c r="D36" s="126"/>
      <c r="E36" s="126"/>
      <c r="F36" s="16">
        <v>2850260.75</v>
      </c>
      <c r="G36" s="16">
        <v>2850260.75</v>
      </c>
      <c r="H36" s="99">
        <v>318928.90000000002</v>
      </c>
      <c r="I36" s="67">
        <f t="shared" si="0"/>
        <v>8869711.1500000004</v>
      </c>
      <c r="J36" s="68">
        <f>IF(Паспорт!P36&gt;0,Паспорт!P36,J35)</f>
        <v>34.9773</v>
      </c>
      <c r="K36" s="46"/>
      <c r="L36" s="37"/>
      <c r="O36" s="16">
        <v>2850260.75</v>
      </c>
    </row>
    <row r="37" spans="2:15" x14ac:dyDescent="0.2">
      <c r="B37" s="47">
        <v>25</v>
      </c>
      <c r="C37" s="126">
        <v>4332256.5</v>
      </c>
      <c r="D37" s="126"/>
      <c r="E37" s="126"/>
      <c r="F37" s="16">
        <v>4332256.5</v>
      </c>
      <c r="G37" s="16">
        <v>4332256.5</v>
      </c>
      <c r="H37" s="99">
        <v>960555.7</v>
      </c>
      <c r="I37" s="67">
        <f t="shared" si="0"/>
        <v>13957325.199999999</v>
      </c>
      <c r="J37" s="68">
        <f>IF(Паспорт!P37&gt;0,Паспорт!P37,J36)</f>
        <v>34.9773</v>
      </c>
      <c r="K37" s="46"/>
      <c r="L37" s="37"/>
      <c r="O37" s="16">
        <v>4332256.5</v>
      </c>
    </row>
    <row r="38" spans="2:15" x14ac:dyDescent="0.2">
      <c r="B38" s="47">
        <v>26</v>
      </c>
      <c r="C38" s="126">
        <v>3757685.5</v>
      </c>
      <c r="D38" s="126"/>
      <c r="E38" s="126"/>
      <c r="F38" s="16">
        <v>3757685.5</v>
      </c>
      <c r="G38" s="16">
        <v>3757685.5</v>
      </c>
      <c r="H38" s="99">
        <v>892985</v>
      </c>
      <c r="I38" s="67">
        <f t="shared" si="0"/>
        <v>12166041.5</v>
      </c>
      <c r="J38" s="68">
        <f>IF(Паспорт!P38&gt;0,Паспорт!P38,J37)</f>
        <v>35.032800000000002</v>
      </c>
      <c r="K38" s="46"/>
      <c r="L38" s="37"/>
      <c r="O38" s="16">
        <v>3757685.5</v>
      </c>
    </row>
    <row r="39" spans="2:15" x14ac:dyDescent="0.2">
      <c r="B39" s="47">
        <v>27</v>
      </c>
      <c r="C39" s="126">
        <v>3493602</v>
      </c>
      <c r="D39" s="126"/>
      <c r="E39" s="126"/>
      <c r="F39" s="16">
        <v>3493602</v>
      </c>
      <c r="G39" s="16">
        <v>3493602</v>
      </c>
      <c r="H39" s="99">
        <v>201607.2</v>
      </c>
      <c r="I39" s="67">
        <f t="shared" si="0"/>
        <v>10682413.199999999</v>
      </c>
      <c r="J39" s="68">
        <f>IF(Паспорт!P39&gt;0,Паспорт!P39,J38)</f>
        <v>35.006399999999999</v>
      </c>
      <c r="K39" s="46"/>
      <c r="L39" s="37"/>
      <c r="O39" s="16">
        <v>3493602</v>
      </c>
    </row>
    <row r="40" spans="2:15" x14ac:dyDescent="0.2">
      <c r="B40" s="47">
        <v>28</v>
      </c>
      <c r="C40" s="126">
        <v>2775560</v>
      </c>
      <c r="D40" s="126"/>
      <c r="E40" s="126"/>
      <c r="F40" s="16">
        <v>2775560</v>
      </c>
      <c r="G40" s="16">
        <v>2775560</v>
      </c>
      <c r="H40" s="99">
        <v>980784.1</v>
      </c>
      <c r="I40" s="67">
        <f t="shared" si="0"/>
        <v>9307464.0999999996</v>
      </c>
      <c r="J40" s="68">
        <f>IF(Паспорт!P40&gt;0,Паспорт!P40,J39)</f>
        <v>35.019399999999997</v>
      </c>
      <c r="K40" s="46"/>
      <c r="L40" s="37"/>
      <c r="O40" s="16">
        <v>2775560</v>
      </c>
    </row>
    <row r="41" spans="2:15" ht="12.75" customHeight="1" x14ac:dyDescent="0.2">
      <c r="B41" s="47">
        <v>29</v>
      </c>
      <c r="C41" s="126">
        <v>4289314.5</v>
      </c>
      <c r="D41" s="126"/>
      <c r="E41" s="126"/>
      <c r="F41" s="16">
        <v>4289314.5</v>
      </c>
      <c r="G41" s="16">
        <v>4289314.5</v>
      </c>
      <c r="H41" s="99">
        <v>451099.7</v>
      </c>
      <c r="I41" s="67">
        <f t="shared" si="0"/>
        <v>13319043.199999999</v>
      </c>
      <c r="J41" s="68">
        <f>IF(Паспорт!P41&gt;0,Паспорт!P41,J40)</f>
        <v>35.032299999999999</v>
      </c>
      <c r="K41" s="46"/>
      <c r="L41" s="37"/>
      <c r="O41" s="16">
        <v>4289314.5</v>
      </c>
    </row>
    <row r="42" spans="2:15" ht="12.75" customHeight="1" x14ac:dyDescent="0.2">
      <c r="B42" s="47">
        <v>30</v>
      </c>
      <c r="C42" s="126">
        <v>2885565.5</v>
      </c>
      <c r="D42" s="126"/>
      <c r="E42" s="126"/>
      <c r="F42" s="16">
        <v>2885565.5</v>
      </c>
      <c r="G42" s="16">
        <v>2885565.5</v>
      </c>
      <c r="H42" s="99">
        <v>758586.1</v>
      </c>
      <c r="I42" s="67">
        <f>SUM(C42:H42)</f>
        <v>9415282.5999999996</v>
      </c>
      <c r="J42" s="68">
        <f>IF(Паспорт!P42&gt;0,Паспорт!P42,J41)</f>
        <v>35.010199999999998</v>
      </c>
      <c r="K42" s="46"/>
      <c r="L42" s="37"/>
      <c r="O42" s="16">
        <v>2885565.5</v>
      </c>
    </row>
    <row r="43" spans="2:15" ht="66" customHeight="1" x14ac:dyDescent="0.2">
      <c r="B43" s="47" t="s">
        <v>36</v>
      </c>
      <c r="C43" s="145">
        <f>SUM(C13:G42)</f>
        <v>247964175.38999999</v>
      </c>
      <c r="D43" s="146"/>
      <c r="E43" s="146"/>
      <c r="F43" s="146"/>
      <c r="G43" s="147"/>
      <c r="H43" s="100">
        <f>SUM(C43:G43)</f>
        <v>247964175.38999999</v>
      </c>
      <c r="I43" s="69">
        <f>SUM(I13:I42)</f>
        <v>253867213.58999997</v>
      </c>
      <c r="J43" s="70">
        <f>SUMPRODUCT(J13:J42,I13:I42)/SUM(I13:I42)</f>
        <v>34.969845614015284</v>
      </c>
      <c r="K43" s="48"/>
      <c r="L43" s="122" t="s">
        <v>37</v>
      </c>
      <c r="M43" s="122"/>
    </row>
    <row r="44" spans="2:15" ht="14.25" hidden="1" customHeight="1" x14ac:dyDescent="0.2">
      <c r="B44" s="47">
        <v>31</v>
      </c>
      <c r="C44" s="49"/>
      <c r="D44" s="50"/>
      <c r="E44" s="50"/>
      <c r="F44" s="50"/>
      <c r="G44" s="50"/>
      <c r="H44" s="66"/>
      <c r="I44" s="66"/>
      <c r="J44" s="66"/>
      <c r="K44" s="51"/>
      <c r="L44" s="16"/>
    </row>
    <row r="45" spans="2:15" x14ac:dyDescent="0.2">
      <c r="C45" s="117"/>
      <c r="D45" s="117"/>
      <c r="E45" s="117"/>
      <c r="F45" s="117"/>
      <c r="G45" s="117"/>
      <c r="H45" s="117"/>
      <c r="I45" s="117"/>
      <c r="J45" s="117"/>
      <c r="K45" s="38"/>
      <c r="L45" s="16"/>
    </row>
    <row r="46" spans="2:15" x14ac:dyDescent="0.2">
      <c r="B46" s="16" t="s">
        <v>56</v>
      </c>
    </row>
    <row r="48" spans="2:15" s="64" customFormat="1" ht="15.75" x14ac:dyDescent="0.25">
      <c r="B48" s="59" t="s">
        <v>67</v>
      </c>
      <c r="C48" s="60"/>
      <c r="D48" s="60"/>
      <c r="E48" s="60"/>
      <c r="F48" s="61" t="s">
        <v>68</v>
      </c>
      <c r="G48" s="61"/>
      <c r="H48" s="61" t="s">
        <v>68</v>
      </c>
      <c r="I48" s="61"/>
      <c r="J48" s="61"/>
      <c r="K48" s="62"/>
      <c r="L48" s="63"/>
    </row>
    <row r="49" spans="2:12" s="55" customFormat="1" x14ac:dyDescent="0.2">
      <c r="B49" s="55" t="s">
        <v>33</v>
      </c>
      <c r="F49" s="58" t="s">
        <v>50</v>
      </c>
      <c r="G49" s="71" t="s">
        <v>0</v>
      </c>
      <c r="H49" s="58" t="s">
        <v>50</v>
      </c>
      <c r="I49" s="148" t="s">
        <v>0</v>
      </c>
      <c r="J49" s="58" t="s">
        <v>15</v>
      </c>
      <c r="L49" s="54"/>
    </row>
    <row r="50" spans="2:12" s="55" customFormat="1" x14ac:dyDescent="0.2">
      <c r="F50" s="58"/>
      <c r="G50" s="57"/>
      <c r="H50" s="57"/>
      <c r="I50" s="58"/>
      <c r="L50" s="54"/>
    </row>
    <row r="51" spans="2:12" s="64" customFormat="1" ht="18" customHeight="1" x14ac:dyDescent="0.25">
      <c r="B51" s="61" t="s">
        <v>32</v>
      </c>
      <c r="C51" s="61"/>
      <c r="D51" s="61"/>
      <c r="E51" s="61"/>
      <c r="F51" s="61" t="s">
        <v>55</v>
      </c>
      <c r="G51" s="61"/>
      <c r="H51" s="61" t="s">
        <v>55</v>
      </c>
      <c r="I51" s="61"/>
      <c r="J51" s="61"/>
      <c r="K51" s="65"/>
      <c r="L51" s="63"/>
    </row>
    <row r="52" spans="2:12" s="55" customFormat="1" x14ac:dyDescent="0.2">
      <c r="B52" s="55" t="s">
        <v>34</v>
      </c>
      <c r="F52" s="56" t="s">
        <v>50</v>
      </c>
      <c r="G52" s="71" t="s">
        <v>0</v>
      </c>
      <c r="H52" s="149" t="s">
        <v>50</v>
      </c>
      <c r="I52" s="148" t="s">
        <v>0</v>
      </c>
      <c r="J52" s="58" t="s">
        <v>15</v>
      </c>
      <c r="L52" s="54"/>
    </row>
    <row r="57" spans="2:12" x14ac:dyDescent="0.2">
      <c r="B57" s="16" t="s">
        <v>70</v>
      </c>
    </row>
    <row r="58" spans="2:12" x14ac:dyDescent="0.2">
      <c r="B58" s="16" t="s">
        <v>71</v>
      </c>
      <c r="C58" s="16" t="s">
        <v>72</v>
      </c>
      <c r="D58" s="16" t="s">
        <v>73</v>
      </c>
      <c r="E58" s="16" t="s">
        <v>74</v>
      </c>
      <c r="F58" s="16" t="s">
        <v>75</v>
      </c>
      <c r="G58" s="16" t="s">
        <v>76</v>
      </c>
      <c r="H58" s="16" t="s">
        <v>77</v>
      </c>
    </row>
    <row r="59" spans="2:12" x14ac:dyDescent="0.2">
      <c r="B59" s="16">
        <v>1</v>
      </c>
      <c r="C59" s="16">
        <v>1235497.1299999999</v>
      </c>
      <c r="D59" s="16">
        <v>44747.574000000001</v>
      </c>
      <c r="E59" s="16">
        <v>105.66500000000001</v>
      </c>
      <c r="F59" s="16">
        <v>29.17</v>
      </c>
      <c r="G59" s="16">
        <v>26.65</v>
      </c>
      <c r="H59" s="16" t="s">
        <v>78</v>
      </c>
    </row>
    <row r="60" spans="2:12" x14ac:dyDescent="0.2">
      <c r="B60" s="16">
        <v>2</v>
      </c>
      <c r="C60" s="16">
        <v>1467987.25</v>
      </c>
      <c r="D60" s="16">
        <v>54781.879000000001</v>
      </c>
      <c r="E60" s="16">
        <v>157.46</v>
      </c>
      <c r="F60" s="16">
        <v>28.33</v>
      </c>
      <c r="G60" s="16">
        <v>26.82</v>
      </c>
      <c r="H60" s="16" t="s">
        <v>78</v>
      </c>
    </row>
    <row r="61" spans="2:12" x14ac:dyDescent="0.2">
      <c r="B61" s="16">
        <v>3</v>
      </c>
      <c r="C61" s="16">
        <v>2237951.75</v>
      </c>
      <c r="D61" s="16">
        <v>85874.648000000001</v>
      </c>
      <c r="E61" s="16">
        <v>377.726</v>
      </c>
      <c r="F61" s="16">
        <v>27.63</v>
      </c>
      <c r="G61" s="16">
        <v>27.65</v>
      </c>
    </row>
    <row r="62" spans="2:12" x14ac:dyDescent="0.2">
      <c r="B62" s="16">
        <v>4</v>
      </c>
      <c r="C62" s="16">
        <v>2610339.75</v>
      </c>
      <c r="D62" s="16">
        <v>98762.476999999999</v>
      </c>
      <c r="E62" s="16">
        <v>496.06900000000002</v>
      </c>
      <c r="F62" s="16">
        <v>28.09</v>
      </c>
      <c r="G62" s="16">
        <v>28.42</v>
      </c>
    </row>
    <row r="63" spans="2:12" x14ac:dyDescent="0.2">
      <c r="B63" s="16">
        <v>5</v>
      </c>
      <c r="C63" s="16">
        <v>2443796</v>
      </c>
      <c r="D63" s="16">
        <v>91472.718999999997</v>
      </c>
      <c r="E63" s="16">
        <v>430.459</v>
      </c>
      <c r="F63" s="16">
        <v>28.4</v>
      </c>
      <c r="G63" s="16">
        <v>28.48</v>
      </c>
      <c r="H63" s="16" t="s">
        <v>78</v>
      </c>
    </row>
    <row r="64" spans="2:12" x14ac:dyDescent="0.2">
      <c r="B64" s="16">
        <v>6</v>
      </c>
      <c r="C64" s="16">
        <v>2612188</v>
      </c>
      <c r="D64" s="16">
        <v>96965.258000000002</v>
      </c>
      <c r="E64" s="16">
        <v>489.52100000000002</v>
      </c>
      <c r="F64" s="16">
        <v>28.63</v>
      </c>
      <c r="G64" s="16">
        <v>28.37</v>
      </c>
      <c r="H64" s="16" t="s">
        <v>78</v>
      </c>
    </row>
    <row r="65" spans="2:8" x14ac:dyDescent="0.2">
      <c r="B65" s="16">
        <v>7</v>
      </c>
      <c r="C65" s="16">
        <v>2745949.5</v>
      </c>
      <c r="D65" s="16">
        <v>102091.531</v>
      </c>
      <c r="E65" s="16">
        <v>539.221</v>
      </c>
      <c r="F65" s="16">
        <v>28.54</v>
      </c>
      <c r="G65" s="16">
        <v>27.94</v>
      </c>
      <c r="H65" s="16" t="s">
        <v>78</v>
      </c>
    </row>
    <row r="66" spans="2:8" x14ac:dyDescent="0.2">
      <c r="B66" s="16">
        <v>8</v>
      </c>
      <c r="C66" s="16">
        <v>2732953</v>
      </c>
      <c r="D66" s="16">
        <v>100375.539</v>
      </c>
      <c r="E66" s="16">
        <v>528.07100000000003</v>
      </c>
      <c r="F66" s="16">
        <v>28.91</v>
      </c>
      <c r="G66" s="16">
        <v>28.11</v>
      </c>
      <c r="H66" s="16" t="s">
        <v>78</v>
      </c>
    </row>
    <row r="67" spans="2:8" x14ac:dyDescent="0.2">
      <c r="B67" s="16">
        <v>9</v>
      </c>
      <c r="C67" s="16">
        <v>2782229.25</v>
      </c>
      <c r="D67" s="16">
        <v>101045.414</v>
      </c>
      <c r="E67" s="16">
        <v>540.17600000000004</v>
      </c>
      <c r="F67" s="16">
        <v>29.2</v>
      </c>
      <c r="G67" s="16">
        <v>27.73</v>
      </c>
    </row>
    <row r="68" spans="2:8" x14ac:dyDescent="0.2">
      <c r="B68" s="16">
        <v>10</v>
      </c>
      <c r="C68" s="16">
        <v>2872111.5</v>
      </c>
      <c r="D68" s="16">
        <v>103038.92200000001</v>
      </c>
      <c r="E68" s="16">
        <v>568.22299999999996</v>
      </c>
      <c r="F68" s="16">
        <v>29.56</v>
      </c>
      <c r="G68" s="16">
        <v>27.76</v>
      </c>
    </row>
    <row r="69" spans="2:8" x14ac:dyDescent="0.2">
      <c r="B69" s="16">
        <v>11</v>
      </c>
      <c r="C69" s="16">
        <v>2845988.25</v>
      </c>
      <c r="D69" s="16">
        <v>101035.125</v>
      </c>
      <c r="E69" s="16">
        <v>552.26199999999994</v>
      </c>
      <c r="F69" s="16">
        <v>29.9</v>
      </c>
      <c r="G69" s="16">
        <v>28</v>
      </c>
    </row>
    <row r="70" spans="2:8" x14ac:dyDescent="0.2">
      <c r="B70" s="16">
        <v>12</v>
      </c>
      <c r="C70" s="16">
        <v>2934545.5</v>
      </c>
      <c r="D70" s="16">
        <v>105022.039</v>
      </c>
      <c r="E70" s="16">
        <v>594.46900000000005</v>
      </c>
      <c r="F70" s="16">
        <v>29.69</v>
      </c>
      <c r="G70" s="16">
        <v>28.29</v>
      </c>
      <c r="H70" s="16" t="s">
        <v>79</v>
      </c>
    </row>
    <row r="71" spans="2:8" x14ac:dyDescent="0.2">
      <c r="B71" s="16">
        <v>13</v>
      </c>
      <c r="C71" s="16">
        <v>3001763.5</v>
      </c>
      <c r="D71" s="16">
        <v>111162.648</v>
      </c>
      <c r="E71" s="16">
        <v>641.423</v>
      </c>
      <c r="F71" s="16">
        <v>28.67</v>
      </c>
      <c r="G71" s="16">
        <v>28.13</v>
      </c>
      <c r="H71" s="16" t="s">
        <v>78</v>
      </c>
    </row>
    <row r="72" spans="2:8" x14ac:dyDescent="0.2">
      <c r="B72" s="16">
        <v>14</v>
      </c>
      <c r="C72" s="16">
        <v>3054170</v>
      </c>
      <c r="D72" s="16">
        <v>116501.539</v>
      </c>
      <c r="E72" s="16">
        <v>683.71699999999998</v>
      </c>
      <c r="F72" s="16">
        <v>27.78</v>
      </c>
      <c r="G72" s="16">
        <v>27.49</v>
      </c>
      <c r="H72" s="16" t="s">
        <v>78</v>
      </c>
    </row>
    <row r="73" spans="2:8" x14ac:dyDescent="0.2">
      <c r="B73" s="16">
        <v>15</v>
      </c>
      <c r="C73" s="16">
        <v>2854419.25</v>
      </c>
      <c r="D73" s="16">
        <v>110712.06299999999</v>
      </c>
      <c r="E73" s="16">
        <v>607.02700000000004</v>
      </c>
      <c r="F73" s="16">
        <v>27.3</v>
      </c>
      <c r="G73" s="16">
        <v>27.3</v>
      </c>
      <c r="H73" s="16" t="s">
        <v>78</v>
      </c>
    </row>
    <row r="74" spans="2:8" x14ac:dyDescent="0.2">
      <c r="B74" s="16">
        <v>16</v>
      </c>
      <c r="C74" s="16">
        <v>2834180.25</v>
      </c>
      <c r="D74" s="16">
        <v>110297.023</v>
      </c>
      <c r="E74" s="16">
        <v>600.08600000000001</v>
      </c>
      <c r="F74" s="16">
        <v>27.27</v>
      </c>
      <c r="G74" s="16">
        <v>27.94</v>
      </c>
      <c r="H74" s="16" t="s">
        <v>78</v>
      </c>
    </row>
    <row r="75" spans="2:8" x14ac:dyDescent="0.2">
      <c r="B75" s="16">
        <v>17</v>
      </c>
      <c r="C75" s="16">
        <v>2856832</v>
      </c>
      <c r="D75" s="16">
        <v>111003.711</v>
      </c>
      <c r="E75" s="16">
        <v>608.577</v>
      </c>
      <c r="F75" s="16">
        <v>27.28</v>
      </c>
      <c r="G75" s="16">
        <v>27.54</v>
      </c>
    </row>
    <row r="76" spans="2:8" x14ac:dyDescent="0.2">
      <c r="B76" s="16">
        <v>18</v>
      </c>
      <c r="C76" s="16">
        <v>2815754.25</v>
      </c>
      <c r="D76" s="16">
        <v>109101.344</v>
      </c>
      <c r="E76" s="16">
        <v>589.47199999999998</v>
      </c>
      <c r="F76" s="16">
        <v>27.33</v>
      </c>
      <c r="G76" s="16">
        <v>27.33</v>
      </c>
    </row>
    <row r="77" spans="2:8" x14ac:dyDescent="0.2">
      <c r="B77" s="16">
        <v>19</v>
      </c>
      <c r="C77" s="16">
        <v>2712950.75</v>
      </c>
      <c r="D77" s="16">
        <v>105349.43799999999</v>
      </c>
      <c r="E77" s="16">
        <v>548.26099999999997</v>
      </c>
      <c r="F77" s="16">
        <v>27.29</v>
      </c>
      <c r="G77" s="16">
        <v>27.49</v>
      </c>
      <c r="H77" s="16" t="s">
        <v>78</v>
      </c>
    </row>
    <row r="78" spans="2:8" x14ac:dyDescent="0.2">
      <c r="B78" s="16">
        <v>20</v>
      </c>
      <c r="C78" s="16">
        <v>2505130.5</v>
      </c>
      <c r="D78" s="16">
        <v>97802.983999999997</v>
      </c>
      <c r="E78" s="16">
        <v>469.93200000000002</v>
      </c>
      <c r="F78" s="16">
        <v>27.07</v>
      </c>
      <c r="G78" s="16">
        <v>26.73</v>
      </c>
    </row>
    <row r="79" spans="2:8" x14ac:dyDescent="0.2">
      <c r="B79" s="16">
        <v>21</v>
      </c>
      <c r="C79" s="16">
        <v>1874450.75</v>
      </c>
      <c r="D79" s="16">
        <v>74776.483999999997</v>
      </c>
      <c r="E79" s="16">
        <v>275.988</v>
      </c>
      <c r="F79" s="16">
        <v>26.45</v>
      </c>
      <c r="G79" s="16">
        <v>26.22</v>
      </c>
      <c r="H79" s="16" t="s">
        <v>78</v>
      </c>
    </row>
    <row r="80" spans="2:8" x14ac:dyDescent="0.2">
      <c r="B80" s="16">
        <v>22</v>
      </c>
      <c r="C80" s="16">
        <v>1877261.25</v>
      </c>
      <c r="D80" s="16">
        <v>77179.547000000006</v>
      </c>
      <c r="E80" s="16">
        <v>296.04000000000002</v>
      </c>
      <c r="F80" s="16">
        <v>25.63</v>
      </c>
      <c r="G80" s="16">
        <v>25.85</v>
      </c>
      <c r="H80" s="16" t="s">
        <v>78</v>
      </c>
    </row>
    <row r="81" spans="2:8" x14ac:dyDescent="0.2">
      <c r="B81" s="16">
        <v>23</v>
      </c>
      <c r="C81" s="16">
        <v>2362031</v>
      </c>
      <c r="D81" s="16">
        <v>99187.141000000003</v>
      </c>
      <c r="E81" s="16">
        <v>456.27699999999999</v>
      </c>
      <c r="F81" s="16">
        <v>25.17</v>
      </c>
      <c r="G81" s="16">
        <v>26.68</v>
      </c>
      <c r="H81" s="16" t="s">
        <v>78</v>
      </c>
    </row>
    <row r="82" spans="2:8" x14ac:dyDescent="0.2">
      <c r="B82" s="16">
        <v>24</v>
      </c>
      <c r="C82" s="16">
        <v>2850260.75</v>
      </c>
      <c r="D82" s="16">
        <v>121431.836</v>
      </c>
      <c r="E82" s="16">
        <v>731.58</v>
      </c>
      <c r="F82" s="16">
        <v>24.81</v>
      </c>
      <c r="G82" s="16">
        <v>26.74</v>
      </c>
    </row>
    <row r="83" spans="2:8" x14ac:dyDescent="0.2">
      <c r="B83" s="16">
        <v>25</v>
      </c>
      <c r="C83" s="16">
        <v>4332256.5</v>
      </c>
      <c r="D83" s="16">
        <v>178223.54699999999</v>
      </c>
      <c r="E83" s="16">
        <v>1957.1569999999999</v>
      </c>
      <c r="F83" s="16">
        <v>25.44</v>
      </c>
      <c r="G83" s="16">
        <v>23.79</v>
      </c>
    </row>
    <row r="84" spans="2:8" x14ac:dyDescent="0.2">
      <c r="B84" s="16">
        <v>26</v>
      </c>
      <c r="C84" s="16">
        <v>3757685.5</v>
      </c>
      <c r="D84" s="16">
        <v>156650.65599999999</v>
      </c>
      <c r="E84" s="16">
        <v>1413.8050000000001</v>
      </c>
      <c r="F84" s="16">
        <v>25.15</v>
      </c>
      <c r="G84" s="16">
        <v>24.33</v>
      </c>
      <c r="H84" s="16" t="s">
        <v>78</v>
      </c>
    </row>
    <row r="85" spans="2:8" x14ac:dyDescent="0.2">
      <c r="B85" s="16">
        <v>27</v>
      </c>
      <c r="C85" s="16">
        <v>3493602</v>
      </c>
      <c r="D85" s="16">
        <v>148561</v>
      </c>
      <c r="E85" s="16">
        <v>1009.62</v>
      </c>
      <c r="F85" s="16">
        <v>24.84</v>
      </c>
      <c r="G85" s="16">
        <v>26.51</v>
      </c>
    </row>
    <row r="86" spans="2:8" x14ac:dyDescent="0.2">
      <c r="B86" s="16">
        <v>28</v>
      </c>
      <c r="C86" s="16">
        <v>2775560</v>
      </c>
      <c r="D86" s="16">
        <v>120641.867</v>
      </c>
      <c r="E86" s="16">
        <v>646.27700000000004</v>
      </c>
      <c r="F86" s="16">
        <v>24.26</v>
      </c>
      <c r="G86" s="16">
        <v>26.02</v>
      </c>
      <c r="H86" s="16" t="s">
        <v>78</v>
      </c>
    </row>
    <row r="87" spans="2:8" x14ac:dyDescent="0.2">
      <c r="B87" s="16">
        <v>29</v>
      </c>
      <c r="C87" s="16">
        <v>4289314.5</v>
      </c>
      <c r="D87" s="16">
        <v>172551.99</v>
      </c>
      <c r="E87" s="16">
        <v>1084.307</v>
      </c>
      <c r="F87" s="16">
        <v>26.21</v>
      </c>
      <c r="G87" s="16">
        <v>23.45</v>
      </c>
      <c r="H87" s="16" t="s">
        <v>79</v>
      </c>
    </row>
    <row r="88" spans="2:8" x14ac:dyDescent="0.2">
      <c r="B88" s="16">
        <v>30</v>
      </c>
      <c r="C88" s="16">
        <v>2885565.5</v>
      </c>
      <c r="D88" s="16">
        <v>112890.367</v>
      </c>
      <c r="E88" s="16">
        <v>636.41</v>
      </c>
      <c r="F88" s="16">
        <v>26.94</v>
      </c>
      <c r="G88" s="16">
        <v>25.87</v>
      </c>
      <c r="H88" s="16" t="s">
        <v>78</v>
      </c>
    </row>
    <row r="89" spans="2:8" x14ac:dyDescent="0.2">
      <c r="B89" s="16" t="s">
        <v>80</v>
      </c>
      <c r="C89" s="16">
        <v>82654725.129999995</v>
      </c>
      <c r="D89" s="16">
        <v>3219238.3110000002</v>
      </c>
      <c r="E89" s="16">
        <v>978.255</v>
      </c>
      <c r="F89" s="16">
        <v>26.01</v>
      </c>
      <c r="G89" s="16">
        <v>25.81</v>
      </c>
      <c r="H89" s="16" t="s">
        <v>79</v>
      </c>
    </row>
  </sheetData>
  <mergeCells count="42">
    <mergeCell ref="C32:E32"/>
    <mergeCell ref="C33:E33"/>
    <mergeCell ref="C34:E34"/>
    <mergeCell ref="C35:E35"/>
    <mergeCell ref="C36:E36"/>
    <mergeCell ref="C23:E23"/>
    <mergeCell ref="C24:E24"/>
    <mergeCell ref="C25:E25"/>
    <mergeCell ref="C26:E26"/>
    <mergeCell ref="C27:E27"/>
    <mergeCell ref="C18:E18"/>
    <mergeCell ref="C19:E19"/>
    <mergeCell ref="C20:E20"/>
    <mergeCell ref="C21:E21"/>
    <mergeCell ref="C22:E22"/>
    <mergeCell ref="C13:E13"/>
    <mergeCell ref="C14:E14"/>
    <mergeCell ref="C15:E15"/>
    <mergeCell ref="C16:E16"/>
    <mergeCell ref="C17:E17"/>
    <mergeCell ref="C5:J5"/>
    <mergeCell ref="B6:J6"/>
    <mergeCell ref="B7:J7"/>
    <mergeCell ref="B9:B12"/>
    <mergeCell ref="C10:G12"/>
    <mergeCell ref="C9:H9"/>
    <mergeCell ref="L43:M43"/>
    <mergeCell ref="L13:M20"/>
    <mergeCell ref="C45:J45"/>
    <mergeCell ref="I9:I12"/>
    <mergeCell ref="J9:J12"/>
    <mergeCell ref="C28:E28"/>
    <mergeCell ref="C29:E29"/>
    <mergeCell ref="C30:E30"/>
    <mergeCell ref="C31:E31"/>
    <mergeCell ref="C43:G43"/>
    <mergeCell ref="C37:E37"/>
    <mergeCell ref="C38:E38"/>
    <mergeCell ref="C39:E39"/>
    <mergeCell ref="C40:E40"/>
    <mergeCell ref="C41:E41"/>
    <mergeCell ref="C42:E42"/>
  </mergeCells>
  <pageMargins left="0.19685039370078741" right="0.19685039370078741" top="0.19685039370078741" bottom="0.19685039370078741" header="0.31496062992125984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Паспорт</vt:lpstr>
      <vt:lpstr>Додаток</vt:lpstr>
      <vt:lpstr>Додаток!_Hlk21234135</vt:lpstr>
      <vt:lpstr>Паспорт!_Hlk21234135</vt:lpstr>
      <vt:lpstr>Паспорт!OLE_LINK2</vt:lpstr>
      <vt:lpstr>Додаток!Область_печати</vt:lpstr>
      <vt:lpstr>Паспорт!Область_печати</vt:lpstr>
    </vt:vector>
  </TitlesOfParts>
  <Company>KHLPU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chemist1</dc:creator>
  <cp:lastModifiedBy>Пивовар Евгений Васильевич</cp:lastModifiedBy>
  <cp:lastPrinted>2016-08-31T11:49:58Z</cp:lastPrinted>
  <dcterms:created xsi:type="dcterms:W3CDTF">2010-01-29T08:37:16Z</dcterms:created>
  <dcterms:modified xsi:type="dcterms:W3CDTF">2016-10-04T05:54:03Z</dcterms:modified>
</cp:coreProperties>
</file>