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20" windowHeight="10740" activeTab="1"/>
  </bookViews>
  <sheets>
    <sheet name="Паспорт" sheetId="1" r:id="rId1"/>
    <sheet name="Додаток" sheetId="4" r:id="rId2"/>
  </sheets>
  <definedNames>
    <definedName name="_Hlk21234135" localSheetId="1">Додаток!$C$15</definedName>
    <definedName name="_Hlk21234135" localSheetId="0">Паспорт!$C$15</definedName>
    <definedName name="OLE_LINK2" localSheetId="1">Додаток!#REF!</definedName>
    <definedName name="OLE_LINK2" localSheetId="0">Паспорт!$Y$10</definedName>
    <definedName name="OLE_LINK3" localSheetId="1">Додаток!#REF!</definedName>
    <definedName name="OLE_LINK3" localSheetId="0">Паспорт!#REF!</definedName>
    <definedName name="OLE_LINK5" localSheetId="1">Додаток!#REF!</definedName>
    <definedName name="OLE_LINK5" localSheetId="0">Паспорт!#REF!</definedName>
    <definedName name="_xlnm.Print_Area" localSheetId="1">Додаток!$A$1:$I$54</definedName>
    <definedName name="_xlnm.Print_Area" localSheetId="0">Паспорт!$A$1:$Y$50</definedName>
  </definedNames>
  <calcPr calcId="145621"/>
</workbook>
</file>

<file path=xl/calcChain.xml><?xml version="1.0" encoding="utf-8"?>
<calcChain xmlns="http://schemas.openxmlformats.org/spreadsheetml/2006/main">
  <c r="I34" i="4" l="1"/>
  <c r="S21" i="1" l="1"/>
  <c r="S42" i="1" l="1"/>
  <c r="S43" i="1"/>
  <c r="S35" i="1"/>
  <c r="S36" i="1"/>
  <c r="S28" i="1"/>
  <c r="S29" i="1"/>
  <c r="S22" i="1"/>
  <c r="S15" i="1"/>
  <c r="Q42" i="1"/>
  <c r="Q43" i="1"/>
  <c r="Q35" i="1"/>
  <c r="Q36" i="1"/>
  <c r="Q28" i="1"/>
  <c r="Q29" i="1"/>
  <c r="Q22" i="1"/>
  <c r="Q21" i="1"/>
  <c r="Q15" i="1"/>
  <c r="H42" i="4" l="1"/>
  <c r="S40" i="1" l="1"/>
  <c r="Q40" i="1"/>
  <c r="S39" i="1" l="1"/>
  <c r="Q39" i="1"/>
  <c r="S38" i="1" l="1"/>
  <c r="Q38" i="1"/>
  <c r="S34" i="1" l="1"/>
  <c r="Q34" i="1"/>
  <c r="AA34" i="1"/>
  <c r="Q32" i="1" l="1"/>
  <c r="Q31" i="1" l="1"/>
  <c r="Q30" i="1" l="1"/>
  <c r="S24" i="1" l="1"/>
  <c r="Q24" i="1"/>
  <c r="S23" i="1" l="1"/>
  <c r="Q23" i="1"/>
  <c r="S17" i="1" l="1"/>
  <c r="Q17" i="1"/>
  <c r="Q18" i="1" l="1"/>
  <c r="Q19" i="1"/>
  <c r="Q20" i="1"/>
  <c r="Q25" i="1"/>
  <c r="Q26" i="1"/>
  <c r="Q41" i="1" l="1"/>
  <c r="S30" i="1"/>
  <c r="S31" i="1"/>
  <c r="S32" i="1"/>
  <c r="S33" i="1"/>
  <c r="Q33" i="1"/>
  <c r="S26" i="1"/>
  <c r="S27" i="1"/>
  <c r="Q27" i="1"/>
  <c r="S19" i="1"/>
  <c r="S13" i="1"/>
  <c r="Q13" i="1"/>
  <c r="S14" i="1"/>
  <c r="S16" i="1"/>
  <c r="S18" i="1"/>
  <c r="S20" i="1"/>
  <c r="Q14" i="1"/>
  <c r="Q16" i="1"/>
  <c r="E44" i="4"/>
  <c r="S41" i="1"/>
  <c r="S37" i="1"/>
  <c r="Q37" i="1"/>
  <c r="S25" i="1"/>
  <c r="I14" i="4"/>
  <c r="I15" i="4" s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3" i="4"/>
  <c r="H13" i="4"/>
  <c r="G44" i="4"/>
  <c r="F44" i="4"/>
  <c r="D44" i="4"/>
  <c r="C44" i="4"/>
  <c r="AA43" i="1"/>
  <c r="AB43" i="1" s="1"/>
  <c r="AA42" i="1"/>
  <c r="AB42" i="1" s="1"/>
  <c r="AA41" i="1"/>
  <c r="AB41" i="1" s="1"/>
  <c r="AA40" i="1"/>
  <c r="AB40" i="1" s="1"/>
  <c r="AA39" i="1"/>
  <c r="AB39" i="1" s="1"/>
  <c r="AA38" i="1"/>
  <c r="AB38" i="1" s="1"/>
  <c r="AA37" i="1"/>
  <c r="AB37" i="1" s="1"/>
  <c r="AA36" i="1"/>
  <c r="AB36" i="1" s="1"/>
  <c r="AA35" i="1"/>
  <c r="AB35" i="1" s="1"/>
  <c r="AA33" i="1"/>
  <c r="AB33" i="1" s="1"/>
  <c r="AA32" i="1"/>
  <c r="AB32" i="1" s="1"/>
  <c r="AA31" i="1"/>
  <c r="AB31" i="1" s="1"/>
  <c r="AA30" i="1"/>
  <c r="AB30" i="1" s="1"/>
  <c r="AA29" i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A23" i="1"/>
  <c r="AB23" i="1" s="1"/>
  <c r="AA22" i="1"/>
  <c r="AB22" i="1" s="1"/>
  <c r="AA21" i="1"/>
  <c r="AB21" i="1" s="1"/>
  <c r="AA20" i="1"/>
  <c r="AB20" i="1" s="1"/>
  <c r="AA19" i="1"/>
  <c r="AB19" i="1" s="1"/>
  <c r="AA18" i="1"/>
  <c r="AB18" i="1" s="1"/>
  <c r="AA17" i="1"/>
  <c r="AB17" i="1" s="1"/>
  <c r="AA16" i="1"/>
  <c r="AB16" i="1" s="1"/>
  <c r="AA14" i="1"/>
  <c r="AB14" i="1" s="1"/>
  <c r="AA15" i="1"/>
  <c r="AB15" i="1" s="1"/>
  <c r="AA13" i="1"/>
  <c r="AB13" i="1" s="1"/>
  <c r="AA44" i="1"/>
  <c r="I16" i="4" l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5" i="4" s="1"/>
  <c r="I36" i="4" s="1"/>
  <c r="I37" i="4" s="1"/>
  <c r="I38" i="4" s="1"/>
  <c r="I39" i="4" s="1"/>
  <c r="I40" i="4" s="1"/>
  <c r="I41" i="4" s="1"/>
  <c r="H44" i="4"/>
  <c r="I43" i="4" l="1"/>
  <c r="I42" i="4"/>
  <c r="I44" i="4"/>
</calcChain>
</file>

<file path=xl/sharedStrings.xml><?xml version="1.0" encoding="utf-8"?>
<sst xmlns="http://schemas.openxmlformats.org/spreadsheetml/2006/main" count="87" uniqueCount="73">
  <si>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</si>
  <si>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</si>
  <si>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</si>
  <si>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</si>
  <si>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</si>
  <si>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</si>
  <si>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</si>
  <si>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</si>
  <si>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</si>
  <si>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</si>
  <si>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</si>
  <si>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</si>
  <si>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</si>
  <si>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</si>
  <si>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</si>
  <si>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</si>
  <si>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</si>
  <si>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</si>
  <si>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</si>
  <si>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</si>
  <si>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</si>
  <si>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</si>
  <si>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</si>
  <si>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</si>
  <si>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</si>
  <si>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</si>
  <si>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</si>
  <si>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Філія УМГ"Харківтрансгаз"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</si>
  <si>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</si>
  <si>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</si>
  <si>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</si>
  <si>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</si>
  <si>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</si>
  <si>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</si>
  <si>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</si>
  <si>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</si>
  <si>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</si>
  <si>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</si>
  <si>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</si>
  <si>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ПАТ "УКРТРАНСГАЗ" Філія УМГ "ХАРКІВТРАНСГАЗ" Шебелинський  пм Шебелинського ЛВУМГ</t>
  </si>
  <si>
    <t>Вимірювальна хіміко-аналітична лабораторія Свідоцтво про атестацію №100-355/2015 дісне до 20.12.2018р.</t>
  </si>
  <si>
    <t xml:space="preserve">переданого </t>
  </si>
  <si>
    <t xml:space="preserve">Шебелинське ЛВУМГ </t>
  </si>
  <si>
    <t>та прийнятого</t>
  </si>
  <si>
    <t>перелік ГРС на які поширюються результати контролю</t>
  </si>
  <si>
    <t xml:space="preserve">з газопроводу </t>
  </si>
  <si>
    <t>Керівник</t>
  </si>
  <si>
    <t>Головний інженер Шебелинського ЛВУМГ</t>
  </si>
  <si>
    <t>Буховцев О.Л.</t>
  </si>
  <si>
    <t>підрозділу підприємства, якому підпорядковується лабораторія</t>
  </si>
  <si>
    <t>прізвище</t>
  </si>
  <si>
    <t>Керівник лабораторії</t>
  </si>
  <si>
    <t>лабораторія, де здійснювались аналізи газу</t>
  </si>
  <si>
    <t xml:space="preserve">Шебелинський ПМ Шебелинського ЛВУМГ 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</si>
  <si>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Calibri"/>
        <family val="2"/>
        <charset val="204"/>
      </rPr>
      <t>последнее</t>
    </r>
    <r>
      <rPr>
        <sz val="10"/>
        <rFont val="Calibri"/>
        <family val="2"/>
        <charset val="204"/>
      </rPr>
      <t xml:space="preserve"> значение Теплоты сгорания низшей  вручную из прошлого месяца!</t>
    </r>
  </si>
  <si>
    <t>ГРС "Путь Леніна"</t>
  </si>
  <si>
    <t>ГРС"Асіївська"</t>
  </si>
  <si>
    <t>ГРС"Миролюбівка"</t>
  </si>
  <si>
    <t>ГРС "Роздолля"</t>
  </si>
  <si>
    <t>Пивовар Є.В.</t>
  </si>
  <si>
    <t>ГРС "Путь Леніна", ГРС"Асіївська", ГРС"Миролюбівка", ГРС "Роздолля", ПВВГ "ШКС-2"</t>
  </si>
  <si>
    <t>(точка відбору - ПВВГ ШКС-2 )</t>
  </si>
  <si>
    <t>Острогожськ-Шебелинка ІІ нитка Ду 1200</t>
  </si>
  <si>
    <t>ПВВГ "ШКС-2"*</t>
  </si>
  <si>
    <t>* без врахування власних потреб</t>
  </si>
  <si>
    <t>Теплота згоряння нижча, (за поточну добу та середньозважене значення за місяць) МДж/м3</t>
  </si>
  <si>
    <r>
      <t xml:space="preserve">          переданого Шебелинським  ЛВУМГ  прийнятого Шебелинським ЛВУМГ та ПАТ "ХАРКІВГАЗ"  по </t>
    </r>
    <r>
      <rPr>
        <b/>
        <sz val="10"/>
        <color indexed="8"/>
        <rFont val="Calibri"/>
        <family val="2"/>
        <charset val="204"/>
      </rPr>
      <t>ГРС "Путь Леніна", ГРС"Асіївська", ГРС"Миролюбівка", ГРС "Роздолля", ПВВГ "ШКС-2"</t>
    </r>
  </si>
  <si>
    <t>за період з 01.08.2016 по 31.08.2016</t>
  </si>
  <si>
    <t>відсут.</t>
  </si>
  <si>
    <t>Завідувач вимірювальної хіміко-аналітичної лабораторії</t>
  </si>
  <si>
    <t>Євтушенко С.О.</t>
  </si>
  <si>
    <r>
      <t xml:space="preserve">    з газопроводу Острогожськ-Шебелинка ІІ нитка Ду 1200 з  </t>
    </r>
    <r>
      <rPr>
        <b/>
        <sz val="10"/>
        <color indexed="8"/>
        <rFont val="Calibri"/>
        <family val="2"/>
        <charset val="204"/>
      </rPr>
      <t xml:space="preserve"> </t>
    </r>
    <r>
      <rPr>
        <b/>
        <u/>
        <sz val="10"/>
        <color indexed="8"/>
        <rFont val="Calibri"/>
        <family val="2"/>
        <charset val="204"/>
      </rPr>
      <t>01.08.2016</t>
    </r>
    <r>
      <rPr>
        <b/>
        <sz val="10"/>
        <color indexed="8"/>
        <rFont val="Calibri"/>
        <family val="2"/>
        <charset val="204"/>
      </rPr>
      <t xml:space="preserve">   </t>
    </r>
    <r>
      <rPr>
        <sz val="10"/>
        <color indexed="8"/>
        <rFont val="Calibri"/>
        <family val="2"/>
        <charset val="204"/>
      </rPr>
      <t>по</t>
    </r>
    <r>
      <rPr>
        <b/>
        <sz val="10"/>
        <color indexed="8"/>
        <rFont val="Calibri"/>
        <family val="2"/>
        <charset val="204"/>
      </rPr>
      <t xml:space="preserve">   </t>
    </r>
    <r>
      <rPr>
        <b/>
        <u/>
        <sz val="10"/>
        <color indexed="8"/>
        <rFont val="Calibri"/>
        <family val="2"/>
        <charset val="204"/>
      </rPr>
      <t xml:space="preserve">31.08.2016 </t>
    </r>
    <r>
      <rPr>
        <u/>
        <sz val="10"/>
        <color indexed="8"/>
        <rFont val="Calibri"/>
        <family val="2"/>
        <charset val="204"/>
      </rPr>
      <t xml:space="preserve"> </t>
    </r>
  </si>
  <si>
    <t xml:space="preserve">В.о.начальника  Шебелинського    ЛВУМГ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</si>
</sst>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14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u/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1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49" fontId="15" fillId="0" borderId="0" xfId="0" applyNumberFormat="1" applyFont="1" applyAlignment="1">
      <alignment horizontal="left"/>
    </xf>
    <xf numFmtId="0" fontId="15" fillId="0" borderId="0" xfId="0" applyFont="1"/>
    <xf numFmtId="0" fontId="15" fillId="0" borderId="1" xfId="0" applyFont="1" applyBorder="1"/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right"/>
    </xf>
    <xf numFmtId="164" fontId="15" fillId="0" borderId="0" xfId="0" applyNumberFormat="1" applyFont="1"/>
    <xf numFmtId="0" fontId="15" fillId="0" borderId="0" xfId="0" applyFont="1" applyAlignment="1">
      <alignment horizontal="center"/>
    </xf>
    <xf numFmtId="14" fontId="15" fillId="0" borderId="0" xfId="0" applyNumberFormat="1" applyFont="1"/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17" fillId="0" borderId="0" xfId="0" applyFont="1" applyBorder="1"/>
    <xf numFmtId="0" fontId="15" fillId="0" borderId="1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1" fillId="0" borderId="0" xfId="0" applyFont="1"/>
    <xf numFmtId="165" fontId="19" fillId="0" borderId="0" xfId="0" applyNumberFormat="1" applyFont="1"/>
    <xf numFmtId="0" fontId="22" fillId="0" borderId="2" xfId="0" applyNumberFormat="1" applyFont="1" applyBorder="1" applyAlignment="1">
      <alignment horizontal="center" vertical="center" wrapText="1"/>
    </xf>
    <xf numFmtId="0" fontId="23" fillId="0" borderId="2" xfId="0" applyNumberFormat="1" applyFont="1" applyBorder="1" applyAlignment="1">
      <alignment horizontal="center" vertical="top" wrapText="1"/>
    </xf>
    <xf numFmtId="165" fontId="23" fillId="0" borderId="2" xfId="0" applyNumberFormat="1" applyFont="1" applyBorder="1" applyAlignment="1">
      <alignment horizontal="center" wrapText="1"/>
    </xf>
    <xf numFmtId="164" fontId="23" fillId="0" borderId="2" xfId="0" applyNumberFormat="1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0" xfId="0" applyFont="1"/>
    <xf numFmtId="0" fontId="19" fillId="2" borderId="0" xfId="0" applyFont="1" applyFill="1"/>
    <xf numFmtId="0" fontId="24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2" fontId="19" fillId="0" borderId="0" xfId="0" applyNumberFormat="1" applyFont="1"/>
    <xf numFmtId="0" fontId="19" fillId="0" borderId="0" xfId="0" applyFont="1" applyBorder="1" applyAlignment="1">
      <alignment wrapText="1"/>
    </xf>
    <xf numFmtId="0" fontId="25" fillId="0" borderId="0" xfId="0" applyFont="1"/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textRotation="90" wrapText="1"/>
    </xf>
    <xf numFmtId="0" fontId="19" fillId="0" borderId="2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wrapText="1"/>
    </xf>
    <xf numFmtId="0" fontId="19" fillId="0" borderId="2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top" wrapText="1"/>
    </xf>
    <xf numFmtId="165" fontId="19" fillId="0" borderId="2" xfId="0" applyNumberFormat="1" applyFont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166" fontId="28" fillId="0" borderId="2" xfId="0" applyNumberFormat="1" applyFont="1" applyBorder="1" applyAlignment="1">
      <alignment horizontal="center" wrapText="1"/>
    </xf>
    <xf numFmtId="166" fontId="28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9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1" xfId="0" applyFont="1" applyBorder="1"/>
    <xf numFmtId="0" fontId="31" fillId="0" borderId="1" xfId="0" applyFont="1" applyBorder="1"/>
    <xf numFmtId="0" fontId="11" fillId="0" borderId="1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0" xfId="0" applyFont="1"/>
    <xf numFmtId="0" fontId="11" fillId="0" borderId="0" xfId="0" applyFont="1" applyBorder="1"/>
    <xf numFmtId="1" fontId="14" fillId="0" borderId="2" xfId="0" applyNumberFormat="1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165" fontId="19" fillId="0" borderId="4" xfId="0" applyNumberFormat="1" applyFont="1" applyBorder="1" applyAlignment="1">
      <alignment horizontal="center" wrapText="1"/>
    </xf>
    <xf numFmtId="1" fontId="13" fillId="0" borderId="2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1" fontId="13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/>
    </xf>
    <xf numFmtId="0" fontId="28" fillId="0" borderId="2" xfId="0" applyNumberFormat="1" applyFont="1" applyBorder="1" applyAlignment="1">
      <alignment horizontal="center" vertical="center"/>
    </xf>
    <xf numFmtId="165" fontId="17" fillId="0" borderId="0" xfId="0" applyNumberFormat="1" applyFont="1"/>
    <xf numFmtId="0" fontId="25" fillId="0" borderId="0" xfId="0" applyFont="1" applyAlignment="1">
      <alignment horizontal="center"/>
    </xf>
    <xf numFmtId="0" fontId="28" fillId="0" borderId="2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top" wrapText="1"/>
    </xf>
    <xf numFmtId="166" fontId="17" fillId="0" borderId="2" xfId="0" applyNumberFormat="1" applyFont="1" applyBorder="1" applyAlignment="1">
      <alignment wrapText="1"/>
    </xf>
    <xf numFmtId="166" fontId="17" fillId="0" borderId="2" xfId="0" applyNumberFormat="1" applyFont="1" applyBorder="1" applyAlignment="1">
      <alignment horizontal="center" wrapText="1"/>
    </xf>
    <xf numFmtId="2" fontId="17" fillId="0" borderId="2" xfId="0" applyNumberFormat="1" applyFont="1" applyBorder="1" applyAlignment="1">
      <alignment horizontal="center" wrapText="1"/>
    </xf>
    <xf numFmtId="1" fontId="17" fillId="0" borderId="2" xfId="0" applyNumberFormat="1" applyFont="1" applyBorder="1" applyAlignment="1">
      <alignment horizontal="center" wrapText="1"/>
    </xf>
    <xf numFmtId="2" fontId="17" fillId="0" borderId="2" xfId="0" applyNumberFormat="1" applyFont="1" applyFill="1" applyBorder="1" applyAlignment="1">
      <alignment horizontal="center" wrapText="1"/>
    </xf>
    <xf numFmtId="164" fontId="17" fillId="0" borderId="2" xfId="0" applyNumberFormat="1" applyFont="1" applyBorder="1" applyAlignment="1">
      <alignment horizontal="center" wrapText="1"/>
    </xf>
    <xf numFmtId="0" fontId="17" fillId="0" borderId="2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4" fontId="17" fillId="0" borderId="4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/>
    </xf>
    <xf numFmtId="0" fontId="17" fillId="3" borderId="2" xfId="0" applyNumberFormat="1" applyFont="1" applyFill="1" applyBorder="1" applyAlignment="1">
      <alignment horizontal="center" vertical="center"/>
    </xf>
    <xf numFmtId="166" fontId="17" fillId="3" borderId="2" xfId="0" applyNumberFormat="1" applyFont="1" applyFill="1" applyBorder="1" applyAlignment="1">
      <alignment horizontal="center"/>
    </xf>
    <xf numFmtId="2" fontId="17" fillId="3" borderId="2" xfId="0" applyNumberFormat="1" applyFont="1" applyFill="1" applyBorder="1" applyAlignment="1">
      <alignment horizontal="center"/>
    </xf>
    <xf numFmtId="1" fontId="17" fillId="3" borderId="4" xfId="0" applyNumberFormat="1" applyFont="1" applyFill="1" applyBorder="1" applyAlignment="1">
      <alignment horizontal="center"/>
    </xf>
    <xf numFmtId="164" fontId="17" fillId="3" borderId="2" xfId="0" applyNumberFormat="1" applyFont="1" applyFill="1" applyBorder="1" applyAlignment="1">
      <alignment horizontal="center"/>
    </xf>
    <xf numFmtId="166" fontId="17" fillId="3" borderId="2" xfId="0" applyNumberFormat="1" applyFont="1" applyFill="1" applyBorder="1" applyAlignment="1">
      <alignment horizontal="center" wrapText="1"/>
    </xf>
    <xf numFmtId="166" fontId="17" fillId="3" borderId="2" xfId="0" applyNumberFormat="1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/>
    </xf>
    <xf numFmtId="165" fontId="17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2" fontId="17" fillId="3" borderId="2" xfId="0" applyNumberFormat="1" applyFont="1" applyFill="1" applyBorder="1" applyAlignment="1">
      <alignment horizontal="center" wrapText="1"/>
    </xf>
    <xf numFmtId="164" fontId="17" fillId="3" borderId="2" xfId="0" applyNumberFormat="1" applyFont="1" applyFill="1" applyBorder="1" applyAlignment="1">
      <alignment horizontal="center" wrapText="1"/>
    </xf>
    <xf numFmtId="0" fontId="17" fillId="3" borderId="0" xfId="0" applyFont="1" applyFill="1"/>
    <xf numFmtId="165" fontId="17" fillId="3" borderId="0" xfId="0" applyNumberFormat="1" applyFont="1" applyFill="1"/>
    <xf numFmtId="2" fontId="32" fillId="0" borderId="2" xfId="0" applyNumberFormat="1" applyFont="1" applyBorder="1" applyAlignment="1">
      <alignment horizontal="center" wrapText="1"/>
    </xf>
    <xf numFmtId="1" fontId="17" fillId="0" borderId="4" xfId="0" applyNumberFormat="1" applyFont="1" applyBorder="1" applyAlignment="1">
      <alignment horizontal="center" wrapText="1"/>
    </xf>
    <xf numFmtId="1" fontId="19" fillId="0" borderId="4" xfId="0" applyNumberFormat="1" applyFont="1" applyBorder="1" applyAlignment="1">
      <alignment horizontal="center"/>
    </xf>
    <xf numFmtId="1" fontId="32" fillId="3" borderId="4" xfId="0" applyNumberFormat="1" applyFont="1" applyFill="1" applyBorder="1" applyAlignment="1">
      <alignment horizontal="center"/>
    </xf>
    <xf numFmtId="2" fontId="32" fillId="3" borderId="2" xfId="0" applyNumberFormat="1" applyFont="1" applyFill="1" applyBorder="1" applyAlignment="1">
      <alignment horizontal="center"/>
    </xf>
    <xf numFmtId="1" fontId="32" fillId="0" borderId="4" xfId="0" applyNumberFormat="1" applyFont="1" applyBorder="1" applyAlignment="1">
      <alignment horizontal="center" wrapText="1"/>
    </xf>
    <xf numFmtId="1" fontId="32" fillId="3" borderId="2" xfId="0" applyNumberFormat="1" applyFont="1" applyFill="1" applyBorder="1" applyAlignment="1">
      <alignment horizontal="center" wrapText="1"/>
    </xf>
    <xf numFmtId="2" fontId="32" fillId="3" borderId="2" xfId="0" applyNumberFormat="1" applyFont="1" applyFill="1" applyBorder="1" applyAlignment="1">
      <alignment horizontal="center" wrapText="1"/>
    </xf>
    <xf numFmtId="1" fontId="32" fillId="0" borderId="4" xfId="0" applyNumberFormat="1" applyFont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wrapText="1"/>
    </xf>
    <xf numFmtId="0" fontId="23" fillId="0" borderId="3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vertical="center" textRotation="90" wrapText="1"/>
    </xf>
    <xf numFmtId="0" fontId="23" fillId="0" borderId="7" xfId="0" applyFont="1" applyBorder="1" applyAlignment="1">
      <alignment horizontal="center" vertical="center" textRotation="90" wrapText="1"/>
    </xf>
    <xf numFmtId="0" fontId="23" fillId="0" borderId="4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left" vertical="center" textRotation="90" wrapText="1"/>
    </xf>
    <xf numFmtId="0" fontId="23" fillId="0" borderId="7" xfId="0" applyFont="1" applyBorder="1" applyAlignment="1">
      <alignment horizontal="left" vertical="center" textRotation="90" wrapText="1"/>
    </xf>
    <xf numFmtId="0" fontId="23" fillId="0" borderId="4" xfId="0" applyFont="1" applyBorder="1" applyAlignment="1">
      <alignment horizontal="left" vertical="center" textRotation="90" wrapText="1"/>
    </xf>
    <xf numFmtId="49" fontId="3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33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view="pageBreakPreview" topLeftCell="A13" zoomScaleNormal="150" zoomScaleSheetLayoutView="100" workbookViewId="0">
      <pane xSplit="2" topLeftCell="C1" activePane="topRight" state="frozen"/>
      <selection activeCell="A10" sqref="A10"/>
      <selection pane="topRight" activeCell="A34" sqref="A34:XFD34"/>
    </sheetView>
  </sheetViews>
  <sheetFormatPr defaultRowHeight="12.75" x14ac:dyDescent="0.2"/>
  <cols>
    <col min="1" max="1" width="2.140625" style="16" customWidth="1"/>
    <col min="2" max="2" width="5.28515625" style="16" customWidth="1"/>
    <col min="3" max="3" width="7.28515625" style="16" customWidth="1"/>
    <col min="4" max="4" width="7.7109375" style="16" customWidth="1"/>
    <col min="5" max="6" width="7.85546875" style="16" customWidth="1"/>
    <col min="7" max="7" width="7.7109375" style="16" customWidth="1"/>
    <col min="8" max="8" width="8" style="16" customWidth="1"/>
    <col min="9" max="9" width="7.7109375" style="16" customWidth="1"/>
    <col min="10" max="10" width="7.5703125" style="16" customWidth="1"/>
    <col min="11" max="11" width="8.140625" style="16" customWidth="1"/>
    <col min="12" max="12" width="7.42578125" style="16" customWidth="1"/>
    <col min="13" max="14" width="7.85546875" style="16" customWidth="1"/>
    <col min="15" max="15" width="7.28515625" style="16" customWidth="1"/>
    <col min="16" max="17" width="7.7109375" style="16" customWidth="1"/>
    <col min="18" max="19" width="7.42578125" style="16" customWidth="1"/>
    <col min="20" max="21" width="8.140625" style="16" customWidth="1"/>
    <col min="22" max="22" width="7.5703125" style="16" customWidth="1"/>
    <col min="23" max="23" width="8.28515625" style="16" customWidth="1"/>
    <col min="24" max="24" width="7.42578125" style="16" customWidth="1"/>
    <col min="25" max="25" width="7" style="16" customWidth="1"/>
    <col min="26" max="26" width="6.42578125" style="16" customWidth="1"/>
    <col min="27" max="28" width="9.140625" style="16" customWidth="1"/>
    <col min="29" max="29" width="9.140625" style="19"/>
    <col min="30" max="16384" width="9.140625" style="16"/>
  </cols>
  <sheetData>
    <row r="1" spans="1:29" s="13" customFormat="1" ht="13.5" customHeight="1" x14ac:dyDescent="0.2">
      <c r="A1" s="13" t="s">
        <v>39</v>
      </c>
      <c r="N1" s="14"/>
      <c r="O1" s="14"/>
      <c r="P1" s="14"/>
      <c r="Q1" s="14"/>
      <c r="R1" s="14"/>
      <c r="S1" s="14"/>
      <c r="T1" s="14"/>
      <c r="U1" s="14"/>
    </row>
    <row r="2" spans="1:29" s="13" customFormat="1" ht="13.5" customHeight="1" x14ac:dyDescent="0.2">
      <c r="A2" s="15" t="s">
        <v>40</v>
      </c>
      <c r="N2" s="14"/>
      <c r="O2" s="14"/>
      <c r="P2" s="14"/>
      <c r="Q2" s="14"/>
      <c r="R2" s="14"/>
      <c r="S2" s="14"/>
      <c r="T2" s="14"/>
      <c r="U2" s="14"/>
    </row>
    <row r="3" spans="1:29" s="13" customFormat="1" ht="9" customHeight="1" x14ac:dyDescent="0.2">
      <c r="A3" s="15"/>
      <c r="N3" s="14"/>
      <c r="O3" s="14"/>
      <c r="P3" s="14"/>
      <c r="Q3" s="14"/>
      <c r="R3" s="14"/>
      <c r="S3" s="14"/>
      <c r="T3" s="14"/>
      <c r="U3" s="14"/>
    </row>
    <row r="4" spans="1:29" ht="15.75" x14ac:dyDescent="0.25">
      <c r="A4" s="131" t="s">
        <v>17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AC4" s="16"/>
    </row>
    <row r="5" spans="1:29" ht="15" x14ac:dyDescent="0.25">
      <c r="A5" s="1"/>
      <c r="B5" s="135" t="s">
        <v>41</v>
      </c>
      <c r="C5" s="135"/>
      <c r="D5" s="3" t="s">
        <v>42</v>
      </c>
      <c r="E5" s="3"/>
      <c r="F5" s="3"/>
      <c r="G5" s="2"/>
      <c r="H5" s="4" t="s">
        <v>43</v>
      </c>
      <c r="I5" s="3" t="s">
        <v>42</v>
      </c>
      <c r="J5" s="3"/>
      <c r="K5" s="5"/>
      <c r="L5" s="3"/>
      <c r="M5" s="1" t="s">
        <v>44</v>
      </c>
      <c r="N5" s="2"/>
      <c r="O5" s="6"/>
      <c r="P5" s="6"/>
      <c r="Q5" s="6"/>
      <c r="R5" s="6"/>
      <c r="S5" s="7"/>
      <c r="T5" s="7"/>
      <c r="U5" s="7"/>
      <c r="V5" s="2"/>
      <c r="W5" s="2"/>
      <c r="X5" s="8"/>
      <c r="AC5" s="16"/>
    </row>
    <row r="6" spans="1:29" ht="15" x14ac:dyDescent="0.25">
      <c r="A6" s="133" t="s">
        <v>60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AC6" s="16"/>
    </row>
    <row r="7" spans="1:29" ht="15" x14ac:dyDescent="0.25">
      <c r="A7" s="9" t="s">
        <v>45</v>
      </c>
      <c r="B7" s="10"/>
      <c r="C7" s="11"/>
      <c r="D7" s="134" t="s">
        <v>62</v>
      </c>
      <c r="E7" s="134"/>
      <c r="F7" s="134"/>
      <c r="G7" s="134"/>
      <c r="H7" s="134"/>
      <c r="I7" s="134"/>
      <c r="J7" s="140" t="s">
        <v>67</v>
      </c>
      <c r="K7" s="141"/>
      <c r="L7" s="141"/>
      <c r="M7" s="141"/>
      <c r="N7" s="141"/>
      <c r="O7" s="134" t="s">
        <v>61</v>
      </c>
      <c r="P7" s="134"/>
      <c r="Q7" s="134"/>
      <c r="R7" s="134"/>
      <c r="S7" s="134"/>
      <c r="T7" s="134"/>
      <c r="U7" s="134"/>
      <c r="V7" s="134"/>
      <c r="W7" s="10"/>
      <c r="X7" s="10"/>
      <c r="AC7" s="16"/>
    </row>
    <row r="8" spans="1:29" ht="12" customHeight="1" x14ac:dyDescent="0.25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9" ht="30" customHeight="1" x14ac:dyDescent="0.2">
      <c r="B9" s="125" t="s">
        <v>25</v>
      </c>
      <c r="C9" s="137" t="s">
        <v>16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137" t="s">
        <v>5</v>
      </c>
      <c r="P9" s="138"/>
      <c r="Q9" s="138"/>
      <c r="R9" s="138"/>
      <c r="S9" s="138"/>
      <c r="T9" s="138"/>
      <c r="U9" s="128" t="s">
        <v>21</v>
      </c>
      <c r="V9" s="125" t="s">
        <v>22</v>
      </c>
      <c r="W9" s="125" t="s">
        <v>30</v>
      </c>
      <c r="X9" s="125" t="s">
        <v>24</v>
      </c>
      <c r="Y9" s="125" t="s">
        <v>23</v>
      </c>
      <c r="AB9" s="19"/>
      <c r="AC9" s="16"/>
    </row>
    <row r="10" spans="1:29" ht="48.75" customHeight="1" x14ac:dyDescent="0.2">
      <c r="B10" s="126"/>
      <c r="C10" s="123" t="s">
        <v>1</v>
      </c>
      <c r="D10" s="124" t="s">
        <v>2</v>
      </c>
      <c r="E10" s="124" t="s">
        <v>3</v>
      </c>
      <c r="F10" s="124" t="s">
        <v>4</v>
      </c>
      <c r="G10" s="124" t="s">
        <v>7</v>
      </c>
      <c r="H10" s="124" t="s">
        <v>8</v>
      </c>
      <c r="I10" s="124" t="s">
        <v>9</v>
      </c>
      <c r="J10" s="124" t="s">
        <v>10</v>
      </c>
      <c r="K10" s="124" t="s">
        <v>11</v>
      </c>
      <c r="L10" s="124" t="s">
        <v>12</v>
      </c>
      <c r="M10" s="125" t="s">
        <v>13</v>
      </c>
      <c r="N10" s="125" t="s">
        <v>14</v>
      </c>
      <c r="O10" s="125" t="s">
        <v>6</v>
      </c>
      <c r="P10" s="125" t="s">
        <v>18</v>
      </c>
      <c r="Q10" s="125" t="s">
        <v>28</v>
      </c>
      <c r="R10" s="125" t="s">
        <v>19</v>
      </c>
      <c r="S10" s="125" t="s">
        <v>29</v>
      </c>
      <c r="T10" s="125" t="s">
        <v>20</v>
      </c>
      <c r="U10" s="129"/>
      <c r="V10" s="126"/>
      <c r="W10" s="126"/>
      <c r="X10" s="126"/>
      <c r="Y10" s="126"/>
      <c r="AB10" s="19"/>
      <c r="AC10" s="16"/>
    </row>
    <row r="11" spans="1:29" ht="15.75" customHeight="1" x14ac:dyDescent="0.2">
      <c r="B11" s="126"/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6"/>
      <c r="N11" s="126"/>
      <c r="O11" s="126"/>
      <c r="P11" s="126"/>
      <c r="Q11" s="126"/>
      <c r="R11" s="126"/>
      <c r="S11" s="126"/>
      <c r="T11" s="126"/>
      <c r="U11" s="129"/>
      <c r="V11" s="126"/>
      <c r="W11" s="126"/>
      <c r="X11" s="126"/>
      <c r="Y11" s="126"/>
      <c r="AB11" s="19"/>
      <c r="AC11" s="16"/>
    </row>
    <row r="12" spans="1:29" ht="30" customHeight="1" x14ac:dyDescent="0.2">
      <c r="B12" s="136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7"/>
      <c r="N12" s="127"/>
      <c r="O12" s="127"/>
      <c r="P12" s="127"/>
      <c r="Q12" s="127"/>
      <c r="R12" s="127"/>
      <c r="S12" s="127"/>
      <c r="T12" s="127"/>
      <c r="U12" s="130"/>
      <c r="V12" s="127"/>
      <c r="W12" s="127"/>
      <c r="X12" s="127"/>
      <c r="Y12" s="127"/>
      <c r="AB12" s="19"/>
      <c r="AC12" s="16"/>
    </row>
    <row r="13" spans="1:29" s="32" customFormat="1" x14ac:dyDescent="0.2">
      <c r="B13" s="86">
        <v>1</v>
      </c>
      <c r="C13" s="92">
        <v>94.470799999999997</v>
      </c>
      <c r="D13" s="92">
        <v>3.1067</v>
      </c>
      <c r="E13" s="92">
        <v>1.0472999999999999</v>
      </c>
      <c r="F13" s="92">
        <v>0.15790000000000001</v>
      </c>
      <c r="G13" s="92">
        <v>0.1784</v>
      </c>
      <c r="H13" s="92">
        <v>4.1999999999999997E-3</v>
      </c>
      <c r="I13" s="92">
        <v>4.02E-2</v>
      </c>
      <c r="J13" s="92">
        <v>2.9600000000000001E-2</v>
      </c>
      <c r="K13" s="92">
        <v>9.9000000000000008E-3</v>
      </c>
      <c r="L13" s="92">
        <v>2.2000000000000001E-3</v>
      </c>
      <c r="M13" s="92">
        <v>0.69869999999999999</v>
      </c>
      <c r="N13" s="92">
        <v>0.25419999999999998</v>
      </c>
      <c r="O13" s="92">
        <v>0.71309999999999996</v>
      </c>
      <c r="P13" s="93">
        <v>34.82</v>
      </c>
      <c r="Q13" s="89">
        <f t="shared" ref="Q13:Q24" si="0">P13/0.0041868</f>
        <v>8316.6141205694094</v>
      </c>
      <c r="R13" s="93">
        <v>38.57</v>
      </c>
      <c r="S13" s="89">
        <f t="shared" ref="S13:S24" si="1">R13/0.0041868</f>
        <v>9212.286232922519</v>
      </c>
      <c r="T13" s="93">
        <v>50.124899999999997</v>
      </c>
      <c r="U13" s="94">
        <v>-14.6</v>
      </c>
      <c r="V13" s="94">
        <v>-2.4</v>
      </c>
      <c r="W13" s="81"/>
      <c r="X13" s="81"/>
      <c r="Y13" s="79"/>
      <c r="AA13" s="91">
        <f t="shared" ref="AA13:AA43" si="2">SUM(C13:N13)</f>
        <v>100.00009999999999</v>
      </c>
      <c r="AB13" s="77" t="str">
        <f>IF(AA13=100,"ОК"," ")</f>
        <v xml:space="preserve"> </v>
      </c>
    </row>
    <row r="14" spans="1:29" s="32" customFormat="1" x14ac:dyDescent="0.2">
      <c r="B14" s="86">
        <v>2</v>
      </c>
      <c r="C14" s="87">
        <v>94.531199999999998</v>
      </c>
      <c r="D14" s="81">
        <v>3.0840000000000001</v>
      </c>
      <c r="E14" s="81">
        <v>1.0330999999999999</v>
      </c>
      <c r="F14" s="81">
        <v>0.1525</v>
      </c>
      <c r="G14" s="81">
        <v>0.1719</v>
      </c>
      <c r="H14" s="81">
        <v>4.7000000000000002E-3</v>
      </c>
      <c r="I14" s="81">
        <v>3.3399999999999999E-2</v>
      </c>
      <c r="J14" s="81">
        <v>2.5899999999999999E-2</v>
      </c>
      <c r="K14" s="81">
        <v>8.0999999999999996E-3</v>
      </c>
      <c r="L14" s="81">
        <v>2.3E-3</v>
      </c>
      <c r="M14" s="81">
        <v>0.69799999999999995</v>
      </c>
      <c r="N14" s="81">
        <v>0.25490000000000002</v>
      </c>
      <c r="O14" s="81">
        <v>0.71230000000000004</v>
      </c>
      <c r="P14" s="82">
        <v>34.78</v>
      </c>
      <c r="Q14" s="89">
        <f t="shared" si="0"/>
        <v>8307.0602847043083</v>
      </c>
      <c r="R14" s="82">
        <v>38.53</v>
      </c>
      <c r="S14" s="89">
        <f t="shared" si="1"/>
        <v>9202.732397057418</v>
      </c>
      <c r="T14" s="82">
        <v>50.1</v>
      </c>
      <c r="U14" s="85">
        <v>-14.4</v>
      </c>
      <c r="V14" s="85">
        <v>-2</v>
      </c>
      <c r="W14" s="81"/>
      <c r="X14" s="81"/>
      <c r="Y14" s="79"/>
      <c r="AA14" s="91">
        <f t="shared" si="2"/>
        <v>100</v>
      </c>
      <c r="AB14" s="77" t="str">
        <f>IF(AA14=100,"ОК"," ")</f>
        <v>ОК</v>
      </c>
    </row>
    <row r="15" spans="1:29" s="32" customFormat="1" x14ac:dyDescent="0.2">
      <c r="B15" s="86">
        <v>3</v>
      </c>
      <c r="C15" s="87">
        <v>94.660700000000006</v>
      </c>
      <c r="D15" s="81">
        <v>3.0047999999999999</v>
      </c>
      <c r="E15" s="81">
        <v>1.0059</v>
      </c>
      <c r="F15" s="81">
        <v>0.14660000000000001</v>
      </c>
      <c r="G15" s="81">
        <v>0.16420000000000001</v>
      </c>
      <c r="H15" s="81">
        <v>4.4999999999999997E-3</v>
      </c>
      <c r="I15" s="81">
        <v>3.6799999999999999E-2</v>
      </c>
      <c r="J15" s="81">
        <v>2.6599999999999999E-2</v>
      </c>
      <c r="K15" s="81">
        <v>9.2999999999999992E-3</v>
      </c>
      <c r="L15" s="81">
        <v>2.0999999999999999E-3</v>
      </c>
      <c r="M15" s="81">
        <v>0.6966</v>
      </c>
      <c r="N15" s="81">
        <v>0.2419</v>
      </c>
      <c r="O15" s="81">
        <v>0.71130000000000004</v>
      </c>
      <c r="P15" s="82">
        <v>34.75</v>
      </c>
      <c r="Q15" s="89">
        <f t="shared" si="0"/>
        <v>8299.8949078054829</v>
      </c>
      <c r="R15" s="82">
        <v>38.49</v>
      </c>
      <c r="S15" s="89">
        <f t="shared" si="1"/>
        <v>9193.1785611923187</v>
      </c>
      <c r="T15" s="82">
        <v>50.09</v>
      </c>
      <c r="U15" s="85">
        <v>-15.3</v>
      </c>
      <c r="V15" s="85">
        <v>-2.5</v>
      </c>
      <c r="W15" s="81"/>
      <c r="X15" s="79"/>
      <c r="Y15" s="79"/>
      <c r="AA15" s="91">
        <f t="shared" si="2"/>
        <v>100</v>
      </c>
      <c r="AB15" s="77" t="str">
        <f>IF(AA15=100,"ОК"," ")</f>
        <v>ОК</v>
      </c>
    </row>
    <row r="16" spans="1:29" s="32" customFormat="1" x14ac:dyDescent="0.2">
      <c r="B16" s="86">
        <v>4</v>
      </c>
      <c r="C16" s="87">
        <v>94.593299999999999</v>
      </c>
      <c r="D16" s="87">
        <v>3.0520999999999998</v>
      </c>
      <c r="E16" s="87">
        <v>1.0264</v>
      </c>
      <c r="F16" s="87">
        <v>0.14960000000000001</v>
      </c>
      <c r="G16" s="87">
        <v>0.1666</v>
      </c>
      <c r="H16" s="87">
        <v>5.1000000000000004E-3</v>
      </c>
      <c r="I16" s="87">
        <v>3.32E-2</v>
      </c>
      <c r="J16" s="87">
        <v>2.47E-2</v>
      </c>
      <c r="K16" s="87">
        <v>8.0000000000000002E-3</v>
      </c>
      <c r="L16" s="87">
        <v>2.2000000000000001E-3</v>
      </c>
      <c r="M16" s="87">
        <v>0.69489999999999996</v>
      </c>
      <c r="N16" s="87">
        <v>0.24390000000000001</v>
      </c>
      <c r="O16" s="87">
        <v>0.71179999999999999</v>
      </c>
      <c r="P16" s="88">
        <v>34.770000000000003</v>
      </c>
      <c r="Q16" s="89">
        <f t="shared" si="0"/>
        <v>8304.6718257380344</v>
      </c>
      <c r="R16" s="88">
        <v>38.520000000000003</v>
      </c>
      <c r="S16" s="89">
        <f t="shared" si="1"/>
        <v>9200.3439380911441</v>
      </c>
      <c r="T16" s="88">
        <v>50.103999999999999</v>
      </c>
      <c r="U16" s="90">
        <v>-15.1</v>
      </c>
      <c r="V16" s="90">
        <v>-3.5</v>
      </c>
      <c r="W16" s="81"/>
      <c r="X16" s="81">
        <v>2.0000000000000001E-4</v>
      </c>
      <c r="Y16" s="79">
        <v>1E-4</v>
      </c>
      <c r="AA16" s="91">
        <f t="shared" si="2"/>
        <v>99.999999999999986</v>
      </c>
      <c r="AB16" s="77" t="str">
        <f t="shared" ref="AB16:AB43" si="3">IF(AA16=100,"ОК"," ")</f>
        <v>ОК</v>
      </c>
    </row>
    <row r="17" spans="2:28" s="32" customFormat="1" x14ac:dyDescent="0.2">
      <c r="B17" s="86">
        <v>5</v>
      </c>
      <c r="C17" s="87">
        <v>94.548299999999998</v>
      </c>
      <c r="D17" s="87">
        <v>3.0848</v>
      </c>
      <c r="E17" s="87">
        <v>1.0348999999999999</v>
      </c>
      <c r="F17" s="87">
        <v>0.1497</v>
      </c>
      <c r="G17" s="87">
        <v>0.1666</v>
      </c>
      <c r="H17" s="87">
        <v>4.4000000000000003E-3</v>
      </c>
      <c r="I17" s="87">
        <v>3.6799999999999999E-2</v>
      </c>
      <c r="J17" s="87">
        <v>2.64E-2</v>
      </c>
      <c r="K17" s="87">
        <v>8.0999999999999996E-3</v>
      </c>
      <c r="L17" s="87">
        <v>2.3999999999999998E-3</v>
      </c>
      <c r="M17" s="87">
        <v>0.69469999999999998</v>
      </c>
      <c r="N17" s="87">
        <v>0.24299999999999999</v>
      </c>
      <c r="O17" s="87">
        <v>0.71220000000000006</v>
      </c>
      <c r="P17" s="88">
        <v>34.79</v>
      </c>
      <c r="Q17" s="89">
        <f t="shared" si="0"/>
        <v>8309.448743670584</v>
      </c>
      <c r="R17" s="88">
        <v>38.54</v>
      </c>
      <c r="S17" s="89">
        <f t="shared" si="1"/>
        <v>9205.1208560236937</v>
      </c>
      <c r="T17" s="88">
        <v>50.115600000000001</v>
      </c>
      <c r="U17" s="90">
        <v>-16</v>
      </c>
      <c r="V17" s="90">
        <v>-3.6</v>
      </c>
      <c r="W17" s="81"/>
      <c r="X17" s="81"/>
      <c r="Y17" s="79"/>
      <c r="AA17" s="91">
        <f t="shared" si="2"/>
        <v>100.00009999999997</v>
      </c>
      <c r="AB17" s="77" t="str">
        <f t="shared" si="3"/>
        <v xml:space="preserve"> </v>
      </c>
    </row>
    <row r="18" spans="2:28" s="32" customFormat="1" x14ac:dyDescent="0.2">
      <c r="B18" s="86">
        <v>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8"/>
      <c r="Q18" s="119">
        <f t="shared" si="0"/>
        <v>0</v>
      </c>
      <c r="R18" s="120"/>
      <c r="S18" s="119">
        <f t="shared" si="1"/>
        <v>0</v>
      </c>
      <c r="T18" s="88"/>
      <c r="U18" s="90"/>
      <c r="V18" s="90"/>
      <c r="W18" s="81"/>
      <c r="X18" s="81"/>
      <c r="Y18" s="79"/>
      <c r="AA18" s="91">
        <f t="shared" si="2"/>
        <v>0</v>
      </c>
      <c r="AB18" s="77" t="str">
        <f t="shared" si="3"/>
        <v xml:space="preserve"> </v>
      </c>
    </row>
    <row r="19" spans="2:28" s="104" customFormat="1" x14ac:dyDescent="0.2">
      <c r="B19" s="97">
        <v>7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  <c r="Q19" s="114">
        <f t="shared" si="0"/>
        <v>0</v>
      </c>
      <c r="R19" s="115"/>
      <c r="S19" s="114">
        <f t="shared" si="1"/>
        <v>0</v>
      </c>
      <c r="T19" s="99"/>
      <c r="U19" s="101"/>
      <c r="V19" s="101"/>
      <c r="W19" s="102"/>
      <c r="X19" s="102"/>
      <c r="Y19" s="103"/>
      <c r="AA19" s="105">
        <f t="shared" si="2"/>
        <v>0</v>
      </c>
      <c r="AB19" s="106" t="str">
        <f t="shared" si="3"/>
        <v xml:space="preserve"> </v>
      </c>
    </row>
    <row r="20" spans="2:28" s="32" customFormat="1" x14ac:dyDescent="0.2">
      <c r="B20" s="86">
        <v>8</v>
      </c>
      <c r="C20" s="87">
        <v>94.682000000000002</v>
      </c>
      <c r="D20" s="87">
        <v>3.0066000000000002</v>
      </c>
      <c r="E20" s="87">
        <v>1.0067999999999999</v>
      </c>
      <c r="F20" s="87">
        <v>0.14460000000000001</v>
      </c>
      <c r="G20" s="87">
        <v>0.161</v>
      </c>
      <c r="H20" s="87">
        <v>4.4000000000000003E-3</v>
      </c>
      <c r="I20" s="87">
        <v>3.5499999999999997E-2</v>
      </c>
      <c r="J20" s="87">
        <v>2.5700000000000001E-2</v>
      </c>
      <c r="K20" s="87">
        <v>8.9999999999999993E-3</v>
      </c>
      <c r="L20" s="87">
        <v>2.3E-3</v>
      </c>
      <c r="M20" s="87">
        <v>0.69089999999999996</v>
      </c>
      <c r="N20" s="87">
        <v>0.23130000000000001</v>
      </c>
      <c r="O20" s="87">
        <v>0.71099999999999997</v>
      </c>
      <c r="P20" s="88">
        <v>34.75</v>
      </c>
      <c r="Q20" s="89">
        <f t="shared" si="0"/>
        <v>8299.8949078054829</v>
      </c>
      <c r="R20" s="88">
        <v>38.49</v>
      </c>
      <c r="S20" s="89">
        <f t="shared" si="1"/>
        <v>9193.1785611923187</v>
      </c>
      <c r="T20" s="88">
        <v>50.101900000000001</v>
      </c>
      <c r="U20" s="90">
        <v>-14.6</v>
      </c>
      <c r="V20" s="90">
        <v>-3.2</v>
      </c>
      <c r="W20" s="81" t="s">
        <v>68</v>
      </c>
      <c r="X20" s="81"/>
      <c r="Y20" s="79"/>
      <c r="AA20" s="91">
        <f t="shared" si="2"/>
        <v>100.00010000000002</v>
      </c>
      <c r="AB20" s="77" t="str">
        <f t="shared" si="3"/>
        <v xml:space="preserve"> </v>
      </c>
    </row>
    <row r="21" spans="2:28" s="31" customFormat="1" ht="15" customHeight="1" x14ac:dyDescent="0.2">
      <c r="B21" s="86">
        <v>9</v>
      </c>
      <c r="C21" s="87">
        <v>94.6434</v>
      </c>
      <c r="D21" s="81">
        <v>3.0329000000000002</v>
      </c>
      <c r="E21" s="81">
        <v>1.008</v>
      </c>
      <c r="F21" s="81">
        <v>0.14810000000000001</v>
      </c>
      <c r="G21" s="81">
        <v>0.1648</v>
      </c>
      <c r="H21" s="81">
        <v>4.1000000000000003E-3</v>
      </c>
      <c r="I21" s="81">
        <v>3.3500000000000002E-2</v>
      </c>
      <c r="J21" s="81">
        <v>2.5100000000000001E-2</v>
      </c>
      <c r="K21" s="81">
        <v>9.1999999999999998E-3</v>
      </c>
      <c r="L21" s="81">
        <v>2.3999999999999998E-3</v>
      </c>
      <c r="M21" s="81">
        <v>0.69230000000000003</v>
      </c>
      <c r="N21" s="81">
        <v>0.23619999999999999</v>
      </c>
      <c r="O21" s="81">
        <v>0.71130000000000004</v>
      </c>
      <c r="P21" s="82">
        <v>34.75</v>
      </c>
      <c r="Q21" s="89">
        <f t="shared" si="0"/>
        <v>8299.8949078054829</v>
      </c>
      <c r="R21" s="88">
        <v>38.5</v>
      </c>
      <c r="S21" s="89">
        <f t="shared" si="1"/>
        <v>9195.5670201585926</v>
      </c>
      <c r="T21" s="82">
        <v>50.102899999999998</v>
      </c>
      <c r="U21" s="85">
        <v>-15.6</v>
      </c>
      <c r="V21" s="85">
        <v>-4</v>
      </c>
      <c r="W21" s="80"/>
      <c r="X21" s="80"/>
      <c r="Y21" s="80"/>
      <c r="AA21" s="76">
        <f t="shared" si="2"/>
        <v>99.999999999999986</v>
      </c>
      <c r="AB21" s="77" t="str">
        <f t="shared" si="3"/>
        <v>ОК</v>
      </c>
    </row>
    <row r="22" spans="2:28" s="109" customFormat="1" x14ac:dyDescent="0.2">
      <c r="B22" s="97">
        <v>10</v>
      </c>
      <c r="C22" s="98">
        <v>94.726399999999998</v>
      </c>
      <c r="D22" s="102">
        <v>2.9821</v>
      </c>
      <c r="E22" s="102">
        <v>0.99150000000000005</v>
      </c>
      <c r="F22" s="102">
        <v>0.1472</v>
      </c>
      <c r="G22" s="102">
        <v>0.1633</v>
      </c>
      <c r="H22" s="102">
        <v>5.7000000000000002E-3</v>
      </c>
      <c r="I22" s="102">
        <v>2.6800000000000001E-2</v>
      </c>
      <c r="J22" s="102">
        <v>2.1999999999999999E-2</v>
      </c>
      <c r="K22" s="102">
        <v>5.3E-3</v>
      </c>
      <c r="L22" s="102">
        <v>2.3999999999999998E-3</v>
      </c>
      <c r="M22" s="102">
        <v>0.69799999999999995</v>
      </c>
      <c r="N22" s="102">
        <v>0.2293</v>
      </c>
      <c r="O22" s="102">
        <v>0.71040000000000003</v>
      </c>
      <c r="P22" s="82">
        <v>34.72</v>
      </c>
      <c r="Q22" s="89">
        <f t="shared" si="0"/>
        <v>8292.7295309066594</v>
      </c>
      <c r="R22" s="88">
        <v>38.46</v>
      </c>
      <c r="S22" s="89">
        <f t="shared" si="1"/>
        <v>9186.0131842934934</v>
      </c>
      <c r="T22" s="107">
        <v>50.08</v>
      </c>
      <c r="U22" s="108">
        <v>-15.6</v>
      </c>
      <c r="V22" s="108">
        <v>-3.2</v>
      </c>
      <c r="W22" s="102"/>
      <c r="X22" s="102"/>
      <c r="Y22" s="103"/>
      <c r="AA22" s="110">
        <f t="shared" si="2"/>
        <v>100</v>
      </c>
      <c r="AB22" s="106" t="str">
        <f t="shared" si="3"/>
        <v>ОК</v>
      </c>
    </row>
    <row r="23" spans="2:28" s="32" customFormat="1" x14ac:dyDescent="0.2">
      <c r="B23" s="86">
        <v>11</v>
      </c>
      <c r="C23" s="87">
        <v>94.892200000000003</v>
      </c>
      <c r="D23" s="87">
        <v>2.8517999999999999</v>
      </c>
      <c r="E23" s="87">
        <v>0.94950000000000001</v>
      </c>
      <c r="F23" s="87">
        <v>0.1431</v>
      </c>
      <c r="G23" s="87">
        <v>0.16009999999999999</v>
      </c>
      <c r="H23" s="87">
        <v>4.0000000000000001E-3</v>
      </c>
      <c r="I23" s="87">
        <v>3.5900000000000001E-2</v>
      </c>
      <c r="J23" s="87">
        <v>2.5899999999999999E-2</v>
      </c>
      <c r="K23" s="87">
        <v>9.2999999999999992E-3</v>
      </c>
      <c r="L23" s="87">
        <v>2.3999999999999998E-3</v>
      </c>
      <c r="M23" s="87">
        <v>0.7056</v>
      </c>
      <c r="N23" s="87">
        <v>0.2203</v>
      </c>
      <c r="O23" s="87">
        <v>0.70930000000000004</v>
      </c>
      <c r="P23" s="88">
        <v>34.67</v>
      </c>
      <c r="Q23" s="100">
        <f t="shared" si="0"/>
        <v>8280.7872360752845</v>
      </c>
      <c r="R23" s="88">
        <v>38.42</v>
      </c>
      <c r="S23" s="100">
        <f t="shared" si="1"/>
        <v>9176.4593484283942</v>
      </c>
      <c r="T23" s="88">
        <v>50.058900000000001</v>
      </c>
      <c r="U23" s="90">
        <v>-15.7</v>
      </c>
      <c r="V23" s="90">
        <v>-3.9</v>
      </c>
      <c r="W23" s="81"/>
      <c r="X23" s="81"/>
      <c r="Y23" s="79"/>
      <c r="AA23" s="91">
        <f t="shared" si="2"/>
        <v>100.00009999999999</v>
      </c>
      <c r="AB23" s="77" t="str">
        <f t="shared" si="3"/>
        <v xml:space="preserve"> </v>
      </c>
    </row>
    <row r="24" spans="2:28" s="32" customFormat="1" x14ac:dyDescent="0.2">
      <c r="B24" s="75">
        <v>12</v>
      </c>
      <c r="C24" s="92">
        <v>94.903199999999998</v>
      </c>
      <c r="D24" s="92">
        <v>2.8527</v>
      </c>
      <c r="E24" s="92">
        <v>0.94799999999999995</v>
      </c>
      <c r="F24" s="92">
        <v>0.14319999999999999</v>
      </c>
      <c r="G24" s="92">
        <v>0.16009999999999999</v>
      </c>
      <c r="H24" s="92">
        <v>5.1000000000000004E-3</v>
      </c>
      <c r="I24" s="92">
        <v>2.7199999999999998E-2</v>
      </c>
      <c r="J24" s="92">
        <v>2.18E-2</v>
      </c>
      <c r="K24" s="92">
        <v>8.3999999999999995E-3</v>
      </c>
      <c r="L24" s="92">
        <v>2.5000000000000001E-3</v>
      </c>
      <c r="M24" s="92">
        <v>0.71009999999999995</v>
      </c>
      <c r="N24" s="92">
        <v>0.21790000000000001</v>
      </c>
      <c r="O24" s="92">
        <v>0.70899999999999996</v>
      </c>
      <c r="P24" s="93">
        <v>34.659999999999997</v>
      </c>
      <c r="Q24" s="100">
        <f t="shared" si="0"/>
        <v>8278.3987771090087</v>
      </c>
      <c r="R24" s="93">
        <v>38.4</v>
      </c>
      <c r="S24" s="100">
        <f t="shared" si="1"/>
        <v>9171.6824304958427</v>
      </c>
      <c r="T24" s="93">
        <v>50.05</v>
      </c>
      <c r="U24" s="94">
        <v>-12.6</v>
      </c>
      <c r="V24" s="94">
        <v>-2.7</v>
      </c>
      <c r="W24" s="52"/>
      <c r="X24" s="52"/>
      <c r="Y24" s="53"/>
      <c r="AA24" s="91">
        <f t="shared" si="2"/>
        <v>100.00019999999996</v>
      </c>
      <c r="AB24" s="77" t="str">
        <f t="shared" si="3"/>
        <v xml:space="preserve"> </v>
      </c>
    </row>
    <row r="25" spans="2:28" s="32" customFormat="1" x14ac:dyDescent="0.2">
      <c r="B25" s="75">
        <v>13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8"/>
      <c r="Q25" s="119">
        <f t="shared" ref="Q25:Q36" si="4">P25/0.0041868</f>
        <v>0</v>
      </c>
      <c r="R25" s="120"/>
      <c r="S25" s="119">
        <f t="shared" ref="S25:S36" si="5">R25/0.0041868</f>
        <v>0</v>
      </c>
      <c r="T25" s="88"/>
      <c r="U25" s="90"/>
      <c r="V25" s="90"/>
      <c r="W25" s="52"/>
      <c r="X25" s="52"/>
      <c r="Y25" s="53"/>
      <c r="AA25" s="91">
        <f t="shared" si="2"/>
        <v>0</v>
      </c>
      <c r="AB25" s="77" t="str">
        <f t="shared" si="3"/>
        <v xml:space="preserve"> </v>
      </c>
    </row>
    <row r="26" spans="2:28" s="32" customFormat="1" x14ac:dyDescent="0.2">
      <c r="B26" s="75">
        <v>14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8"/>
      <c r="Q26" s="119">
        <f t="shared" si="4"/>
        <v>0</v>
      </c>
      <c r="R26" s="120"/>
      <c r="S26" s="119">
        <f t="shared" si="5"/>
        <v>0</v>
      </c>
      <c r="T26" s="88"/>
      <c r="U26" s="90"/>
      <c r="V26" s="90"/>
      <c r="W26" s="52"/>
      <c r="X26" s="52"/>
      <c r="Y26" s="53"/>
      <c r="AA26" s="91">
        <f t="shared" si="2"/>
        <v>0</v>
      </c>
      <c r="AB26" s="77" t="str">
        <f t="shared" si="3"/>
        <v xml:space="preserve"> </v>
      </c>
    </row>
    <row r="27" spans="2:28" s="31" customFormat="1" x14ac:dyDescent="0.2">
      <c r="B27" s="75">
        <v>15</v>
      </c>
      <c r="C27" s="87">
        <v>94.918400000000005</v>
      </c>
      <c r="D27" s="87">
        <v>2.8338999999999999</v>
      </c>
      <c r="E27" s="87">
        <v>0.94389999999999996</v>
      </c>
      <c r="F27" s="87">
        <v>0.1452</v>
      </c>
      <c r="G27" s="87">
        <v>0.16239999999999999</v>
      </c>
      <c r="H27" s="87">
        <v>3.5000000000000001E-3</v>
      </c>
      <c r="I27" s="87">
        <v>2.8299999999999999E-2</v>
      </c>
      <c r="J27" s="87">
        <v>2.3300000000000001E-2</v>
      </c>
      <c r="K27" s="87">
        <v>9.1000000000000004E-3</v>
      </c>
      <c r="L27" s="87">
        <v>2.3E-3</v>
      </c>
      <c r="M27" s="87">
        <v>0.70550000000000002</v>
      </c>
      <c r="N27" s="87">
        <v>0.22420000000000001</v>
      </c>
      <c r="O27" s="87">
        <v>0.70899999999999996</v>
      </c>
      <c r="P27" s="88">
        <v>34.659999999999997</v>
      </c>
      <c r="Q27" s="89">
        <f t="shared" si="4"/>
        <v>8278.3987771090087</v>
      </c>
      <c r="R27" s="88">
        <v>38.4</v>
      </c>
      <c r="S27" s="89">
        <f t="shared" si="5"/>
        <v>9171.6824304958427</v>
      </c>
      <c r="T27" s="88">
        <v>50.046199999999999</v>
      </c>
      <c r="U27" s="90">
        <v>-15.4</v>
      </c>
      <c r="V27" s="90">
        <v>-4.9000000000000004</v>
      </c>
      <c r="W27" s="52"/>
      <c r="X27" s="52"/>
      <c r="Y27" s="53"/>
      <c r="AA27" s="76">
        <f t="shared" si="2"/>
        <v>100.00000000000003</v>
      </c>
      <c r="AB27" s="77" t="str">
        <f t="shared" si="3"/>
        <v>ОК</v>
      </c>
    </row>
    <row r="28" spans="2:28" s="31" customFormat="1" x14ac:dyDescent="0.2">
      <c r="B28" s="95">
        <v>16</v>
      </c>
      <c r="C28" s="79">
        <v>94.895600000000002</v>
      </c>
      <c r="D28" s="81">
        <v>2.8395999999999999</v>
      </c>
      <c r="E28" s="81">
        <v>0.94159999999999999</v>
      </c>
      <c r="F28" s="81">
        <v>0.1452</v>
      </c>
      <c r="G28" s="81">
        <v>0.16300000000000001</v>
      </c>
      <c r="H28" s="81">
        <v>3.5999999999999999E-3</v>
      </c>
      <c r="I28" s="81">
        <v>3.2000000000000001E-2</v>
      </c>
      <c r="J28" s="81">
        <v>2.46E-2</v>
      </c>
      <c r="K28" s="81">
        <v>7.9000000000000008E-3</v>
      </c>
      <c r="L28" s="81">
        <v>2.3999999999999998E-3</v>
      </c>
      <c r="M28" s="81">
        <v>0.71530000000000005</v>
      </c>
      <c r="N28" s="81">
        <v>0.2293</v>
      </c>
      <c r="O28" s="81">
        <v>0.70920000000000005</v>
      </c>
      <c r="P28" s="82">
        <v>34.659999999999997</v>
      </c>
      <c r="Q28" s="89">
        <f t="shared" si="4"/>
        <v>8278.3987771090087</v>
      </c>
      <c r="R28" s="88">
        <v>38.4</v>
      </c>
      <c r="S28" s="89">
        <f t="shared" si="5"/>
        <v>9171.6824304958427</v>
      </c>
      <c r="T28" s="82">
        <v>50.0379</v>
      </c>
      <c r="U28" s="85">
        <v>-16.2</v>
      </c>
      <c r="V28" s="85">
        <v>-5.8</v>
      </c>
      <c r="W28" s="81"/>
      <c r="X28" s="81"/>
      <c r="Y28" s="79"/>
      <c r="AA28" s="76">
        <f t="shared" si="2"/>
        <v>100.0001</v>
      </c>
      <c r="AB28" s="77" t="str">
        <f t="shared" si="3"/>
        <v xml:space="preserve"> </v>
      </c>
    </row>
    <row r="29" spans="2:28" s="31" customFormat="1" x14ac:dyDescent="0.2">
      <c r="B29" s="95">
        <v>17</v>
      </c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>
        <v>0.71030000000000004</v>
      </c>
      <c r="P29" s="82"/>
      <c r="Q29" s="114">
        <f t="shared" si="4"/>
        <v>0</v>
      </c>
      <c r="R29" s="118"/>
      <c r="S29" s="114">
        <f t="shared" si="5"/>
        <v>0</v>
      </c>
      <c r="T29" s="82"/>
      <c r="U29" s="85">
        <v>-15.9</v>
      </c>
      <c r="V29" s="85">
        <v>-4.5999999999999996</v>
      </c>
      <c r="W29" s="81"/>
      <c r="X29" s="81"/>
      <c r="Y29" s="79"/>
      <c r="AA29" s="76">
        <f t="shared" si="2"/>
        <v>0</v>
      </c>
      <c r="AB29" s="77" t="str">
        <f t="shared" si="3"/>
        <v xml:space="preserve"> </v>
      </c>
    </row>
    <row r="30" spans="2:28" s="32" customFormat="1" x14ac:dyDescent="0.2">
      <c r="B30" s="78">
        <v>18</v>
      </c>
      <c r="C30" s="87">
        <v>95.004199999999997</v>
      </c>
      <c r="D30" s="87">
        <v>2.7909000000000002</v>
      </c>
      <c r="E30" s="87">
        <v>0.92400000000000004</v>
      </c>
      <c r="F30" s="87">
        <v>0.1439</v>
      </c>
      <c r="G30" s="87">
        <v>0.158</v>
      </c>
      <c r="H30" s="87">
        <v>2.0999999999999999E-3</v>
      </c>
      <c r="I30" s="87">
        <v>3.5400000000000001E-2</v>
      </c>
      <c r="J30" s="87">
        <v>2.6700000000000002E-2</v>
      </c>
      <c r="K30" s="87">
        <v>4.7000000000000002E-3</v>
      </c>
      <c r="L30" s="87">
        <v>2.5999999999999999E-3</v>
      </c>
      <c r="M30" s="87">
        <v>0.73060000000000003</v>
      </c>
      <c r="N30" s="87">
        <v>0.1769</v>
      </c>
      <c r="O30" s="87">
        <v>0.70809999999999995</v>
      </c>
      <c r="P30" s="88">
        <v>34.64</v>
      </c>
      <c r="Q30" s="83">
        <f t="shared" si="4"/>
        <v>8273.6218591764591</v>
      </c>
      <c r="R30" s="88">
        <v>38.380000000000003</v>
      </c>
      <c r="S30" s="83">
        <f t="shared" si="5"/>
        <v>9166.9055125632949</v>
      </c>
      <c r="T30" s="88">
        <v>50.057299999999998</v>
      </c>
      <c r="U30" s="90">
        <v>-15.9</v>
      </c>
      <c r="V30" s="90">
        <v>-4.5</v>
      </c>
      <c r="W30" s="52"/>
      <c r="X30" s="52"/>
      <c r="Y30" s="52"/>
      <c r="AA30" s="91">
        <f t="shared" si="2"/>
        <v>100</v>
      </c>
      <c r="AB30" s="77" t="str">
        <f t="shared" si="3"/>
        <v>ОК</v>
      </c>
    </row>
    <row r="31" spans="2:28" s="32" customFormat="1" x14ac:dyDescent="0.2">
      <c r="B31" s="78">
        <v>19</v>
      </c>
      <c r="C31" s="87">
        <v>95.196799999999996</v>
      </c>
      <c r="D31" s="87">
        <v>2.6551999999999998</v>
      </c>
      <c r="E31" s="87">
        <v>0.87760000000000005</v>
      </c>
      <c r="F31" s="87">
        <v>0.13389999999999999</v>
      </c>
      <c r="G31" s="87">
        <v>0.1474</v>
      </c>
      <c r="H31" s="87">
        <v>2.3E-3</v>
      </c>
      <c r="I31" s="87">
        <v>3.3799999999999997E-2</v>
      </c>
      <c r="J31" s="87">
        <v>2.6499999999999999E-2</v>
      </c>
      <c r="K31" s="87">
        <v>4.1000000000000003E-3</v>
      </c>
      <c r="L31" s="87">
        <v>2.7000000000000001E-3</v>
      </c>
      <c r="M31" s="87">
        <v>0.73839999999999995</v>
      </c>
      <c r="N31" s="87">
        <v>0.1812</v>
      </c>
      <c r="O31" s="87">
        <v>0.70640000000000003</v>
      </c>
      <c r="P31" s="88">
        <v>34.56</v>
      </c>
      <c r="Q31" s="83">
        <f t="shared" si="4"/>
        <v>8254.5141874462606</v>
      </c>
      <c r="R31" s="88">
        <v>38.39</v>
      </c>
      <c r="S31" s="83">
        <f t="shared" si="5"/>
        <v>9169.2939715295688</v>
      </c>
      <c r="T31" s="88">
        <v>50.002499999999998</v>
      </c>
      <c r="U31" s="90">
        <v>-17.100000000000001</v>
      </c>
      <c r="V31" s="90">
        <v>-5.4</v>
      </c>
      <c r="W31" s="52"/>
      <c r="X31" s="52"/>
      <c r="Y31" s="53"/>
      <c r="AA31" s="91">
        <f t="shared" si="2"/>
        <v>99.999899999999997</v>
      </c>
      <c r="AB31" s="77" t="str">
        <f t="shared" si="3"/>
        <v xml:space="preserve"> </v>
      </c>
    </row>
    <row r="32" spans="2:28" s="32" customFormat="1" x14ac:dyDescent="0.2">
      <c r="B32" s="78">
        <v>20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  <c r="Q32" s="117">
        <f t="shared" si="4"/>
        <v>0</v>
      </c>
      <c r="R32" s="115"/>
      <c r="S32" s="117">
        <f t="shared" si="5"/>
        <v>0</v>
      </c>
      <c r="T32" s="88"/>
      <c r="U32" s="90"/>
      <c r="V32" s="90"/>
      <c r="W32" s="52"/>
      <c r="X32" s="52"/>
      <c r="Y32" s="53"/>
      <c r="AA32" s="91">
        <f t="shared" si="2"/>
        <v>0</v>
      </c>
      <c r="AB32" s="77" t="str">
        <f t="shared" si="3"/>
        <v xml:space="preserve"> </v>
      </c>
    </row>
    <row r="33" spans="1:29" s="32" customFormat="1" x14ac:dyDescent="0.2">
      <c r="B33" s="78">
        <v>21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8"/>
      <c r="Q33" s="117">
        <f t="shared" si="4"/>
        <v>0</v>
      </c>
      <c r="R33" s="115"/>
      <c r="S33" s="117">
        <f t="shared" si="5"/>
        <v>0</v>
      </c>
      <c r="T33" s="88"/>
      <c r="U33" s="90"/>
      <c r="V33" s="90"/>
      <c r="W33" s="52"/>
      <c r="X33" s="52"/>
      <c r="Y33" s="53"/>
      <c r="AA33" s="91">
        <f t="shared" si="2"/>
        <v>0</v>
      </c>
      <c r="AB33" s="77" t="str">
        <f t="shared" si="3"/>
        <v xml:space="preserve"> </v>
      </c>
    </row>
    <row r="34" spans="1:29" s="32" customFormat="1" x14ac:dyDescent="0.2">
      <c r="B34" s="78">
        <v>22</v>
      </c>
      <c r="C34" s="87">
        <v>95.111999999999995</v>
      </c>
      <c r="D34" s="87">
        <v>2.7412999999999998</v>
      </c>
      <c r="E34" s="87">
        <v>0.89280000000000004</v>
      </c>
      <c r="F34" s="87">
        <v>0.1343</v>
      </c>
      <c r="G34" s="87">
        <v>0.14929999999999999</v>
      </c>
      <c r="H34" s="87">
        <v>1.4E-3</v>
      </c>
      <c r="I34" s="87">
        <v>2.6800000000000001E-2</v>
      </c>
      <c r="J34" s="87">
        <v>2.0899999999999998E-2</v>
      </c>
      <c r="K34" s="87">
        <v>9.4000000000000004E-3</v>
      </c>
      <c r="L34" s="87">
        <v>2.0999999999999999E-3</v>
      </c>
      <c r="M34" s="87">
        <v>0.7016</v>
      </c>
      <c r="N34" s="87">
        <v>0.2084</v>
      </c>
      <c r="O34" s="87">
        <v>0.70709999999999995</v>
      </c>
      <c r="P34" s="88">
        <v>34.590000000000003</v>
      </c>
      <c r="Q34" s="112">
        <f t="shared" si="4"/>
        <v>8261.679564345086</v>
      </c>
      <c r="R34" s="88">
        <v>38.32</v>
      </c>
      <c r="S34" s="112">
        <f t="shared" si="5"/>
        <v>9152.5747587656442</v>
      </c>
      <c r="T34" s="88">
        <v>50.02</v>
      </c>
      <c r="U34" s="90">
        <v>-14.8</v>
      </c>
      <c r="V34" s="90">
        <v>-3.8</v>
      </c>
      <c r="W34" s="52"/>
      <c r="X34" s="52"/>
      <c r="Y34" s="53"/>
      <c r="AA34" s="91">
        <f t="shared" si="2"/>
        <v>100.00029999999997</v>
      </c>
      <c r="AB34" s="77"/>
    </row>
    <row r="35" spans="1:29" s="32" customFormat="1" x14ac:dyDescent="0.2">
      <c r="B35" s="78">
        <v>23</v>
      </c>
      <c r="C35" s="87">
        <v>94.9983</v>
      </c>
      <c r="D35" s="87">
        <v>2.8062999999999998</v>
      </c>
      <c r="E35" s="87">
        <v>0.91490000000000005</v>
      </c>
      <c r="F35" s="87">
        <v>0.13789999999999999</v>
      </c>
      <c r="G35" s="87">
        <v>0.15260000000000001</v>
      </c>
      <c r="H35" s="87">
        <v>1.5E-3</v>
      </c>
      <c r="I35" s="87">
        <v>2.8299999999999999E-2</v>
      </c>
      <c r="J35" s="87">
        <v>2.2200000000000001E-2</v>
      </c>
      <c r="K35" s="87">
        <v>8.3000000000000001E-3</v>
      </c>
      <c r="L35" s="87">
        <v>2.2000000000000001E-3</v>
      </c>
      <c r="M35" s="87">
        <v>0.70840000000000003</v>
      </c>
      <c r="N35" s="87">
        <v>0.21909999999999999</v>
      </c>
      <c r="O35" s="87">
        <v>0.70809999999999995</v>
      </c>
      <c r="P35" s="88">
        <v>34.619999999999997</v>
      </c>
      <c r="Q35" s="112">
        <f t="shared" si="4"/>
        <v>8268.8449412439095</v>
      </c>
      <c r="R35" s="88">
        <v>38.36</v>
      </c>
      <c r="S35" s="112">
        <f t="shared" si="5"/>
        <v>9162.1285946307435</v>
      </c>
      <c r="T35" s="88">
        <v>50.03</v>
      </c>
      <c r="U35" s="90">
        <v>-14.6</v>
      </c>
      <c r="V35" s="90">
        <v>-2.9</v>
      </c>
      <c r="W35" s="52"/>
      <c r="X35" s="81"/>
      <c r="Y35" s="79"/>
      <c r="AA35" s="91">
        <f t="shared" si="2"/>
        <v>100</v>
      </c>
      <c r="AB35" s="77" t="str">
        <f t="shared" si="3"/>
        <v>ОК</v>
      </c>
    </row>
    <row r="36" spans="1:29" s="32" customFormat="1" x14ac:dyDescent="0.2">
      <c r="B36" s="95">
        <v>24</v>
      </c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2"/>
      <c r="Q36" s="116">
        <f t="shared" si="4"/>
        <v>0</v>
      </c>
      <c r="R36" s="111"/>
      <c r="S36" s="116">
        <f t="shared" si="5"/>
        <v>0</v>
      </c>
      <c r="T36" s="82"/>
      <c r="U36" s="85"/>
      <c r="V36" s="85"/>
      <c r="W36" s="81"/>
      <c r="X36" s="81"/>
      <c r="Y36" s="81"/>
      <c r="AA36" s="91">
        <f t="shared" si="2"/>
        <v>0</v>
      </c>
      <c r="AB36" s="32" t="str">
        <f t="shared" si="3"/>
        <v xml:space="preserve"> </v>
      </c>
    </row>
    <row r="37" spans="1:29" s="32" customFormat="1" x14ac:dyDescent="0.2">
      <c r="B37" s="78">
        <v>25</v>
      </c>
      <c r="C37" s="87">
        <v>94.639899999999997</v>
      </c>
      <c r="D37" s="87">
        <v>3.0539999999999998</v>
      </c>
      <c r="E37" s="87">
        <v>0.98350000000000004</v>
      </c>
      <c r="F37" s="87">
        <v>0.16220000000000001</v>
      </c>
      <c r="G37" s="87">
        <v>0.14810000000000001</v>
      </c>
      <c r="H37" s="87">
        <v>1E-3</v>
      </c>
      <c r="I37" s="87">
        <v>2.4199999999999999E-2</v>
      </c>
      <c r="J37" s="87">
        <v>3.0800000000000001E-2</v>
      </c>
      <c r="K37" s="87">
        <v>1.44E-2</v>
      </c>
      <c r="L37" s="87">
        <v>2.2000000000000001E-3</v>
      </c>
      <c r="M37" s="87">
        <v>0.69</v>
      </c>
      <c r="N37" s="87">
        <v>0.24990000000000001</v>
      </c>
      <c r="O37" s="87">
        <v>0.71120000000000005</v>
      </c>
      <c r="P37" s="88">
        <v>34.74</v>
      </c>
      <c r="Q37" s="113">
        <f t="shared" ref="Q37:Q43" si="6">P37/0.0041868</f>
        <v>8297.506448839209</v>
      </c>
      <c r="R37" s="88">
        <v>38.49</v>
      </c>
      <c r="S37" s="89">
        <f t="shared" ref="S37:S43" si="7">R37/0.0041868</f>
        <v>9193.1785611923187</v>
      </c>
      <c r="T37" s="88">
        <v>50.09</v>
      </c>
      <c r="U37" s="90">
        <v>-12.8</v>
      </c>
      <c r="V37" s="90">
        <v>-3.2</v>
      </c>
      <c r="W37" s="52"/>
      <c r="X37" s="52"/>
      <c r="Y37" s="53"/>
      <c r="AA37" s="91">
        <f t="shared" si="2"/>
        <v>100.00019999999999</v>
      </c>
      <c r="AB37" s="77" t="str">
        <f t="shared" si="3"/>
        <v xml:space="preserve"> </v>
      </c>
    </row>
    <row r="38" spans="1:29" s="32" customFormat="1" x14ac:dyDescent="0.2">
      <c r="B38" s="78">
        <v>26</v>
      </c>
      <c r="C38" s="87">
        <v>94.334000000000003</v>
      </c>
      <c r="D38" s="87">
        <v>3.2465999999999999</v>
      </c>
      <c r="E38" s="87">
        <v>1.0448999999999999</v>
      </c>
      <c r="F38" s="87">
        <v>0.1542</v>
      </c>
      <c r="G38" s="87">
        <v>0.1701</v>
      </c>
      <c r="H38" s="87">
        <v>2E-3</v>
      </c>
      <c r="I38" s="87">
        <v>3.0800000000000001E-2</v>
      </c>
      <c r="J38" s="87">
        <v>2.4500000000000001E-2</v>
      </c>
      <c r="K38" s="87">
        <v>1.6899999999999998E-2</v>
      </c>
      <c r="L38" s="87">
        <v>2.2000000000000001E-3</v>
      </c>
      <c r="M38" s="87">
        <v>0.69799999999999995</v>
      </c>
      <c r="N38" s="87">
        <v>0.27579999999999999</v>
      </c>
      <c r="O38" s="87">
        <v>0.71379999999999999</v>
      </c>
      <c r="P38" s="88">
        <v>34.83</v>
      </c>
      <c r="Q38" s="113">
        <f t="shared" si="6"/>
        <v>8319.0025795356833</v>
      </c>
      <c r="R38" s="88">
        <v>38.58</v>
      </c>
      <c r="S38" s="89">
        <f t="shared" si="7"/>
        <v>9214.6746918887929</v>
      </c>
      <c r="T38" s="88">
        <v>50.12</v>
      </c>
      <c r="U38" s="90">
        <v>-13.5</v>
      </c>
      <c r="V38" s="90">
        <v>-3.5</v>
      </c>
      <c r="W38" s="52"/>
      <c r="X38" s="81"/>
      <c r="Y38" s="79"/>
      <c r="AA38" s="91">
        <f t="shared" si="2"/>
        <v>100.00000000000001</v>
      </c>
      <c r="AB38" s="77" t="str">
        <f t="shared" si="3"/>
        <v>ОК</v>
      </c>
    </row>
    <row r="39" spans="1:29" s="32" customFormat="1" x14ac:dyDescent="0.2">
      <c r="B39" s="78">
        <v>27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8"/>
      <c r="Q39" s="114">
        <f t="shared" si="6"/>
        <v>0</v>
      </c>
      <c r="R39" s="115"/>
      <c r="S39" s="114">
        <f t="shared" si="7"/>
        <v>0</v>
      </c>
      <c r="T39" s="88"/>
      <c r="U39" s="90"/>
      <c r="V39" s="90"/>
      <c r="W39" s="52"/>
      <c r="X39" s="52"/>
      <c r="Y39" s="53"/>
      <c r="AA39" s="91">
        <f t="shared" si="2"/>
        <v>0</v>
      </c>
      <c r="AB39" s="77" t="str">
        <f t="shared" si="3"/>
        <v xml:space="preserve"> </v>
      </c>
    </row>
    <row r="40" spans="1:29" s="32" customFormat="1" x14ac:dyDescent="0.2">
      <c r="B40" s="78">
        <v>28</v>
      </c>
      <c r="C40" s="87">
        <v>94.599800000000002</v>
      </c>
      <c r="D40" s="87">
        <v>3.0626000000000002</v>
      </c>
      <c r="E40" s="87">
        <v>0.98670000000000002</v>
      </c>
      <c r="F40" s="87">
        <v>0.14460000000000001</v>
      </c>
      <c r="G40" s="87">
        <v>0.1585</v>
      </c>
      <c r="H40" s="87">
        <v>1.9E-3</v>
      </c>
      <c r="I40" s="87">
        <v>2.87E-2</v>
      </c>
      <c r="J40" s="87">
        <v>2.24E-2</v>
      </c>
      <c r="K40" s="87">
        <v>1.38E-2</v>
      </c>
      <c r="L40" s="87">
        <v>2.7000000000000001E-3</v>
      </c>
      <c r="M40" s="87">
        <v>0.71889999999999998</v>
      </c>
      <c r="N40" s="87">
        <v>0.25929999999999997</v>
      </c>
      <c r="O40" s="87">
        <v>0.71140000000000003</v>
      </c>
      <c r="P40" s="88">
        <v>34.722999999999999</v>
      </c>
      <c r="Q40" s="113">
        <f t="shared" si="6"/>
        <v>8293.4460685965405</v>
      </c>
      <c r="R40" s="88">
        <v>38.468499999999999</v>
      </c>
      <c r="S40" s="89">
        <f t="shared" si="7"/>
        <v>9188.0433744148268</v>
      </c>
      <c r="T40" s="88">
        <v>50.055799999999998</v>
      </c>
      <c r="U40" s="90"/>
      <c r="V40" s="90"/>
      <c r="W40" s="52"/>
      <c r="X40" s="52"/>
      <c r="Y40" s="53"/>
      <c r="AA40" s="91">
        <f t="shared" si="2"/>
        <v>99.999900000000025</v>
      </c>
      <c r="AB40" s="77" t="str">
        <f t="shared" si="3"/>
        <v xml:space="preserve"> </v>
      </c>
    </row>
    <row r="41" spans="1:29" s="32" customFormat="1" ht="12.75" customHeight="1" x14ac:dyDescent="0.2">
      <c r="B41" s="78">
        <v>29</v>
      </c>
      <c r="C41" s="79">
        <v>94.544200000000004</v>
      </c>
      <c r="D41" s="81">
        <v>3.0958000000000001</v>
      </c>
      <c r="E41" s="81">
        <v>0.99970000000000003</v>
      </c>
      <c r="F41" s="81">
        <v>0.1104</v>
      </c>
      <c r="G41" s="81">
        <v>0.2127</v>
      </c>
      <c r="H41" s="81">
        <v>1.5E-3</v>
      </c>
      <c r="I41" s="81">
        <v>2.8899999999999999E-2</v>
      </c>
      <c r="J41" s="81">
        <v>2.1100000000000001E-2</v>
      </c>
      <c r="K41" s="81">
        <v>1.32E-2</v>
      </c>
      <c r="L41" s="81">
        <v>2.2000000000000001E-3</v>
      </c>
      <c r="M41" s="81">
        <v>0.70379999999999998</v>
      </c>
      <c r="N41" s="81">
        <v>0.26650000000000001</v>
      </c>
      <c r="O41" s="81">
        <v>0.71199999999999997</v>
      </c>
      <c r="P41" s="82">
        <v>34.7545</v>
      </c>
      <c r="Q41" s="96">
        <f t="shared" si="6"/>
        <v>8300.9697143403082</v>
      </c>
      <c r="R41" s="82">
        <v>38.502400000000002</v>
      </c>
      <c r="S41" s="96">
        <f t="shared" si="7"/>
        <v>9196.1402503105001</v>
      </c>
      <c r="T41" s="82">
        <v>50.076900000000002</v>
      </c>
      <c r="U41" s="85">
        <v>-13.7</v>
      </c>
      <c r="V41" s="85">
        <v>-3.2</v>
      </c>
      <c r="W41" s="52"/>
      <c r="X41" s="81">
        <v>2.0000000000000001E-4</v>
      </c>
      <c r="Y41" s="79">
        <v>1E-4</v>
      </c>
      <c r="AA41" s="91">
        <f t="shared" si="2"/>
        <v>99.999999999999986</v>
      </c>
      <c r="AB41" s="77" t="str">
        <f t="shared" si="3"/>
        <v>ОК</v>
      </c>
    </row>
    <row r="42" spans="1:29" s="32" customFormat="1" ht="12.75" customHeight="1" x14ac:dyDescent="0.2">
      <c r="B42" s="78">
        <v>30</v>
      </c>
      <c r="C42" s="79">
        <v>94.376099999999994</v>
      </c>
      <c r="D42" s="81">
        <v>3.1957</v>
      </c>
      <c r="E42" s="81">
        <v>1.0326</v>
      </c>
      <c r="F42" s="81">
        <v>0.1041</v>
      </c>
      <c r="G42" s="81">
        <v>0.23749999999999999</v>
      </c>
      <c r="H42" s="81">
        <v>1.4E-3</v>
      </c>
      <c r="I42" s="81">
        <v>0.03</v>
      </c>
      <c r="J42" s="81">
        <v>2.1999999999999999E-2</v>
      </c>
      <c r="K42" s="81">
        <v>1.18E-2</v>
      </c>
      <c r="L42" s="81">
        <v>2.3E-3</v>
      </c>
      <c r="M42" s="81">
        <v>0.7127</v>
      </c>
      <c r="N42" s="81">
        <v>0.27389999999999998</v>
      </c>
      <c r="O42" s="81">
        <v>0.71340000000000003</v>
      </c>
      <c r="P42" s="82">
        <v>34.806800000000003</v>
      </c>
      <c r="Q42" s="96">
        <f t="shared" si="6"/>
        <v>8313.4613547339268</v>
      </c>
      <c r="R42" s="82">
        <v>38.558199999999999</v>
      </c>
      <c r="S42" s="96">
        <f t="shared" si="7"/>
        <v>9209.4678513423132</v>
      </c>
      <c r="T42" s="84">
        <v>50.099200000000003</v>
      </c>
      <c r="U42" s="85">
        <v>-14.2</v>
      </c>
      <c r="V42" s="85">
        <v>-3.4</v>
      </c>
      <c r="W42" s="81" t="s">
        <v>68</v>
      </c>
      <c r="X42" s="81"/>
      <c r="Y42" s="79"/>
      <c r="AA42" s="91">
        <f t="shared" si="2"/>
        <v>100.0001</v>
      </c>
      <c r="AB42" s="77" t="str">
        <f t="shared" si="3"/>
        <v xml:space="preserve"> </v>
      </c>
    </row>
    <row r="43" spans="1:29" s="31" customFormat="1" ht="12.75" customHeight="1" x14ac:dyDescent="0.2">
      <c r="B43" s="78">
        <v>31</v>
      </c>
      <c r="C43" s="79">
        <v>94.186300000000003</v>
      </c>
      <c r="D43" s="81">
        <v>3.3210000000000002</v>
      </c>
      <c r="E43" s="81">
        <v>1.0719000000000001</v>
      </c>
      <c r="F43" s="81">
        <v>0.1167</v>
      </c>
      <c r="G43" s="81">
        <v>0.2263</v>
      </c>
      <c r="H43" s="81">
        <v>1.4E-3</v>
      </c>
      <c r="I43" s="81">
        <v>2.3599999999999999E-2</v>
      </c>
      <c r="J43" s="81">
        <v>2.8000000000000001E-2</v>
      </c>
      <c r="K43" s="81">
        <v>2.01E-2</v>
      </c>
      <c r="L43" s="81">
        <v>2.3E-3</v>
      </c>
      <c r="M43" s="81">
        <v>0.72140000000000004</v>
      </c>
      <c r="N43" s="81">
        <v>0.28100000000000003</v>
      </c>
      <c r="O43" s="81">
        <v>0.71499999999999997</v>
      </c>
      <c r="P43" s="82">
        <v>34.866199999999999</v>
      </c>
      <c r="Q43" s="96">
        <f t="shared" si="6"/>
        <v>8327.6488009935983</v>
      </c>
      <c r="R43" s="82">
        <v>38.621600000000001</v>
      </c>
      <c r="S43" s="96">
        <f t="shared" si="7"/>
        <v>9224.6106811884965</v>
      </c>
      <c r="T43" s="82">
        <v>50.125900000000001</v>
      </c>
      <c r="U43" s="85">
        <v>-13.5</v>
      </c>
      <c r="V43" s="85">
        <v>-3</v>
      </c>
      <c r="W43" s="81"/>
      <c r="X43" s="81"/>
      <c r="Y43" s="79"/>
      <c r="AA43" s="76">
        <f t="shared" si="2"/>
        <v>100.00000000000001</v>
      </c>
      <c r="AB43" s="77" t="str">
        <f t="shared" si="3"/>
        <v>ОК</v>
      </c>
    </row>
    <row r="44" spans="1:29" ht="14.25" hidden="1" customHeight="1" x14ac:dyDescent="0.2">
      <c r="B44" s="21">
        <v>31</v>
      </c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  <c r="U44" s="25"/>
      <c r="V44" s="25"/>
      <c r="W44" s="25"/>
      <c r="X44" s="25"/>
      <c r="Y44" s="26"/>
      <c r="AA44" s="20">
        <f>SUM(D44:N44,P44)</f>
        <v>0</v>
      </c>
      <c r="AB44" s="27"/>
      <c r="AC44" s="16"/>
    </row>
    <row r="45" spans="1:29" x14ac:dyDescent="0.2"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AA45" s="20"/>
      <c r="AB45" s="27"/>
      <c r="AC45" s="16"/>
    </row>
    <row r="46" spans="1:29" x14ac:dyDescent="0.2">
      <c r="A46" s="34" t="s">
        <v>46</v>
      </c>
      <c r="E46" s="35" t="s">
        <v>47</v>
      </c>
      <c r="F46" s="35"/>
      <c r="G46" s="35"/>
      <c r="H46" s="35"/>
      <c r="I46" s="35"/>
      <c r="J46" s="35"/>
      <c r="K46" s="35"/>
      <c r="L46" s="35"/>
      <c r="M46" s="35"/>
      <c r="N46" s="35" t="s">
        <v>48</v>
      </c>
      <c r="O46" s="36"/>
      <c r="P46" s="36"/>
      <c r="Q46" s="36"/>
      <c r="R46" s="36"/>
      <c r="S46" s="36"/>
      <c r="T46" s="36"/>
      <c r="U46" s="36"/>
      <c r="V46" s="35"/>
      <c r="W46" s="35"/>
      <c r="X46" s="35"/>
      <c r="AC46" s="16"/>
    </row>
    <row r="47" spans="1:29" s="31" customFormat="1" x14ac:dyDescent="0.2">
      <c r="A47" s="33"/>
      <c r="E47" s="31" t="s">
        <v>49</v>
      </c>
      <c r="N47" s="31" t="s">
        <v>50</v>
      </c>
      <c r="O47" s="32"/>
      <c r="P47" s="32"/>
      <c r="Q47" s="32"/>
      <c r="R47" s="32"/>
      <c r="S47" s="32" t="s">
        <v>0</v>
      </c>
      <c r="T47" s="32"/>
      <c r="U47" s="32"/>
      <c r="V47" s="31" t="s">
        <v>15</v>
      </c>
    </row>
    <row r="48" spans="1:29" ht="15" x14ac:dyDescent="0.25">
      <c r="A48" s="34" t="s">
        <v>51</v>
      </c>
      <c r="E48" s="35" t="s">
        <v>69</v>
      </c>
      <c r="F48" s="35"/>
      <c r="G48" s="35"/>
      <c r="H48" s="35"/>
      <c r="I48" s="35"/>
      <c r="J48" s="35"/>
      <c r="K48" s="35"/>
      <c r="L48" s="35"/>
      <c r="M48" s="35"/>
      <c r="N48" s="35" t="s">
        <v>70</v>
      </c>
      <c r="O48" s="36"/>
      <c r="P48" s="36"/>
      <c r="Q48" s="12"/>
      <c r="R48" s="12"/>
      <c r="S48" s="12"/>
      <c r="T48" s="12"/>
      <c r="U48" s="12"/>
      <c r="V48" s="3"/>
      <c r="W48" s="3"/>
      <c r="X48" s="35"/>
      <c r="AC48" s="16"/>
    </row>
    <row r="49" spans="1:23" s="31" customFormat="1" x14ac:dyDescent="0.2">
      <c r="A49" s="33"/>
      <c r="E49" s="31" t="s">
        <v>52</v>
      </c>
      <c r="N49" s="31" t="s">
        <v>50</v>
      </c>
      <c r="O49" s="32"/>
      <c r="P49" s="32"/>
      <c r="Q49" s="32"/>
      <c r="R49" s="32"/>
      <c r="S49" s="32" t="s">
        <v>0</v>
      </c>
      <c r="T49" s="32"/>
      <c r="U49" s="32"/>
      <c r="V49" s="31" t="s">
        <v>15</v>
      </c>
    </row>
    <row r="50" spans="1:23" x14ac:dyDescent="0.2">
      <c r="O50" s="28"/>
      <c r="P50" s="28"/>
      <c r="Q50" s="28"/>
      <c r="T50" s="28"/>
      <c r="U50" s="28"/>
      <c r="W50" s="28"/>
    </row>
    <row r="54" spans="1:23" x14ac:dyDescent="0.2">
      <c r="C54" s="29"/>
      <c r="D54" s="30" t="s">
        <v>38</v>
      </c>
      <c r="E54" s="30"/>
      <c r="F54" s="30"/>
      <c r="G54" s="30"/>
      <c r="H54" s="30"/>
      <c r="I54" s="30"/>
      <c r="J54" s="30"/>
    </row>
  </sheetData>
  <mergeCells count="33">
    <mergeCell ref="D7:I7"/>
    <mergeCell ref="G10:G12"/>
    <mergeCell ref="J7:N7"/>
    <mergeCell ref="A4:X4"/>
    <mergeCell ref="A6:X6"/>
    <mergeCell ref="O7:V7"/>
    <mergeCell ref="B5:C5"/>
    <mergeCell ref="M10:M12"/>
    <mergeCell ref="I10:I12"/>
    <mergeCell ref="X9:X12"/>
    <mergeCell ref="S10:S12"/>
    <mergeCell ref="N10:N12"/>
    <mergeCell ref="V9:V12"/>
    <mergeCell ref="H10:H12"/>
    <mergeCell ref="O10:O12"/>
    <mergeCell ref="D10:D12"/>
    <mergeCell ref="E10:E12"/>
    <mergeCell ref="B9:B12"/>
    <mergeCell ref="C9:N9"/>
    <mergeCell ref="C45:Y45"/>
    <mergeCell ref="C10:C12"/>
    <mergeCell ref="F10:F12"/>
    <mergeCell ref="Q10:Q12"/>
    <mergeCell ref="P10:P12"/>
    <mergeCell ref="R10:R12"/>
    <mergeCell ref="K10:K12"/>
    <mergeCell ref="T10:T12"/>
    <mergeCell ref="W9:W12"/>
    <mergeCell ref="J10:J12"/>
    <mergeCell ref="Y9:Y12"/>
    <mergeCell ref="U9:U12"/>
    <mergeCell ref="L10:L12"/>
    <mergeCell ref="O9:T9"/>
  </mergeCells>
  <phoneticPr fontId="2" type="noConversion"/>
  <pageMargins left="0.51181102362204722" right="0.51181102362204722" top="0.35433070866141736" bottom="0.35433070866141736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view="pageBreakPreview" topLeftCell="A53" zoomScaleNormal="100" zoomScaleSheetLayoutView="100" workbookViewId="0">
      <selection activeCell="A57" sqref="A57:XFD93"/>
    </sheetView>
  </sheetViews>
  <sheetFormatPr defaultRowHeight="12.75" x14ac:dyDescent="0.2"/>
  <cols>
    <col min="1" max="1" width="2.85546875" style="16" customWidth="1"/>
    <col min="2" max="2" width="12.42578125" style="16" customWidth="1"/>
    <col min="3" max="8" width="14.140625" style="16" customWidth="1"/>
    <col min="9" max="9" width="17.85546875" style="16" customWidth="1"/>
    <col min="10" max="10" width="10" style="16" customWidth="1"/>
    <col min="11" max="11" width="9.140625" style="19"/>
    <col min="12" max="16384" width="9.140625" style="16"/>
  </cols>
  <sheetData>
    <row r="1" spans="2:12" x14ac:dyDescent="0.2">
      <c r="B1" s="31" t="s">
        <v>26</v>
      </c>
      <c r="C1" s="31"/>
      <c r="D1" s="31"/>
      <c r="E1" s="31"/>
      <c r="F1" s="30"/>
      <c r="G1" s="30"/>
      <c r="H1" s="30"/>
      <c r="I1" s="30"/>
    </row>
    <row r="2" spans="2:12" x14ac:dyDescent="0.2">
      <c r="B2" s="31" t="s">
        <v>27</v>
      </c>
      <c r="C2" s="31"/>
      <c r="D2" s="31"/>
      <c r="E2" s="31"/>
      <c r="F2" s="30"/>
      <c r="G2" s="30"/>
      <c r="H2" s="30"/>
      <c r="I2" s="30"/>
    </row>
    <row r="3" spans="2:12" x14ac:dyDescent="0.2">
      <c r="B3" s="39" t="s">
        <v>53</v>
      </c>
      <c r="C3" s="39"/>
      <c r="D3" s="39"/>
      <c r="E3" s="31"/>
      <c r="F3" s="30"/>
      <c r="G3" s="30"/>
      <c r="H3" s="30"/>
      <c r="I3" s="30"/>
    </row>
    <row r="4" spans="2:12" x14ac:dyDescent="0.2">
      <c r="B4" s="30"/>
      <c r="C4" s="30"/>
      <c r="D4" s="30"/>
      <c r="E4" s="30"/>
      <c r="F4" s="30"/>
      <c r="G4" s="30"/>
      <c r="H4" s="30"/>
      <c r="I4" s="30"/>
    </row>
    <row r="5" spans="2:12" ht="15.75" x14ac:dyDescent="0.25">
      <c r="B5" s="30"/>
      <c r="C5" s="146" t="s">
        <v>31</v>
      </c>
      <c r="D5" s="146"/>
      <c r="E5" s="146"/>
      <c r="F5" s="146"/>
      <c r="G5" s="146"/>
      <c r="H5" s="146"/>
      <c r="I5" s="146"/>
      <c r="J5" s="40"/>
    </row>
    <row r="6" spans="2:12" ht="27.75" customHeight="1" x14ac:dyDescent="0.2">
      <c r="B6" s="147" t="s">
        <v>66</v>
      </c>
      <c r="C6" s="147"/>
      <c r="D6" s="147"/>
      <c r="E6" s="147"/>
      <c r="F6" s="147"/>
      <c r="G6" s="147"/>
      <c r="H6" s="147"/>
      <c r="I6" s="147"/>
      <c r="J6" s="41"/>
    </row>
    <row r="7" spans="2:12" ht="18" customHeight="1" x14ac:dyDescent="0.2">
      <c r="B7" s="148" t="s">
        <v>71</v>
      </c>
      <c r="C7" s="149"/>
      <c r="D7" s="149"/>
      <c r="E7" s="149"/>
      <c r="F7" s="149"/>
      <c r="G7" s="149"/>
      <c r="H7" s="149"/>
      <c r="I7" s="149"/>
      <c r="J7" s="42"/>
    </row>
    <row r="8" spans="2:12" ht="24" customHeight="1" x14ac:dyDescent="0.2">
      <c r="B8" s="43"/>
      <c r="C8" s="36"/>
      <c r="D8" s="36"/>
      <c r="E8" s="36"/>
      <c r="F8" s="36"/>
      <c r="G8" s="36"/>
      <c r="H8" s="42"/>
      <c r="I8" s="42"/>
      <c r="J8" s="42"/>
    </row>
    <row r="9" spans="2:12" ht="30" customHeight="1" x14ac:dyDescent="0.2">
      <c r="B9" s="150" t="s">
        <v>25</v>
      </c>
      <c r="C9" s="142" t="s">
        <v>35</v>
      </c>
      <c r="D9" s="143"/>
      <c r="E9" s="143"/>
      <c r="F9" s="143"/>
      <c r="G9" s="143"/>
      <c r="H9" s="144" t="s">
        <v>36</v>
      </c>
      <c r="I9" s="145" t="s">
        <v>65</v>
      </c>
      <c r="J9" s="44"/>
      <c r="K9" s="16"/>
    </row>
    <row r="10" spans="2:12" ht="94.5" customHeight="1" x14ac:dyDescent="0.2">
      <c r="B10" s="151"/>
      <c r="C10" s="150" t="s">
        <v>55</v>
      </c>
      <c r="D10" s="153" t="s">
        <v>56</v>
      </c>
      <c r="E10" s="153" t="s">
        <v>57</v>
      </c>
      <c r="F10" s="153" t="s">
        <v>58</v>
      </c>
      <c r="G10" s="155" t="s">
        <v>63</v>
      </c>
      <c r="H10" s="144"/>
      <c r="I10" s="145"/>
      <c r="J10" s="44"/>
      <c r="K10" s="16"/>
    </row>
    <row r="11" spans="2:12" ht="1.5" customHeight="1" x14ac:dyDescent="0.2">
      <c r="B11" s="151"/>
      <c r="C11" s="151"/>
      <c r="D11" s="153"/>
      <c r="E11" s="153"/>
      <c r="F11" s="153"/>
      <c r="G11" s="155"/>
      <c r="H11" s="144"/>
      <c r="I11" s="145"/>
      <c r="J11" s="44"/>
      <c r="K11" s="16"/>
    </row>
    <row r="12" spans="2:12" ht="3" hidden="1" customHeight="1" x14ac:dyDescent="0.2">
      <c r="B12" s="152"/>
      <c r="C12" s="152"/>
      <c r="D12" s="153"/>
      <c r="E12" s="153"/>
      <c r="F12" s="153"/>
      <c r="G12" s="155"/>
      <c r="H12" s="144"/>
      <c r="I12" s="145"/>
      <c r="J12" s="44"/>
      <c r="K12" s="16"/>
    </row>
    <row r="13" spans="2:12" ht="15.75" customHeight="1" x14ac:dyDescent="0.2">
      <c r="B13" s="45">
        <v>1</v>
      </c>
      <c r="C13" s="121">
        <v>303.64</v>
      </c>
      <c r="D13" s="121">
        <v>146.36000000000001</v>
      </c>
      <c r="E13" s="121">
        <v>190.84</v>
      </c>
      <c r="F13" s="121">
        <v>209.13</v>
      </c>
      <c r="G13" s="121">
        <v>12484968.5</v>
      </c>
      <c r="H13" s="69">
        <f t="shared" ref="H13:H43" si="0">SUM(C13:G13)</f>
        <v>12485818.470000001</v>
      </c>
      <c r="I13" s="70">
        <v>34.25</v>
      </c>
      <c r="J13" s="46"/>
      <c r="K13" s="156" t="s">
        <v>54</v>
      </c>
      <c r="L13" s="156"/>
    </row>
    <row r="14" spans="2:12" x14ac:dyDescent="0.2">
      <c r="B14" s="45">
        <v>2</v>
      </c>
      <c r="C14" s="121">
        <v>224.52</v>
      </c>
      <c r="D14" s="121">
        <v>137.86000000000001</v>
      </c>
      <c r="E14" s="121">
        <v>191.19</v>
      </c>
      <c r="F14" s="121">
        <v>206.67</v>
      </c>
      <c r="G14" s="121">
        <v>13540522</v>
      </c>
      <c r="H14" s="69">
        <f t="shared" si="0"/>
        <v>13541282.24</v>
      </c>
      <c r="I14" s="70">
        <f>IF(Паспорт!P14&gt;0,Паспорт!P14,I13)</f>
        <v>34.78</v>
      </c>
      <c r="J14" s="46"/>
      <c r="K14" s="156"/>
      <c r="L14" s="156"/>
    </row>
    <row r="15" spans="2:12" x14ac:dyDescent="0.2">
      <c r="B15" s="45">
        <v>3</v>
      </c>
      <c r="C15" s="121">
        <v>342.39</v>
      </c>
      <c r="D15" s="121">
        <v>150.59</v>
      </c>
      <c r="E15" s="121">
        <v>213.15</v>
      </c>
      <c r="F15" s="121">
        <v>229.37</v>
      </c>
      <c r="G15" s="121">
        <v>14457117</v>
      </c>
      <c r="H15" s="69">
        <f t="shared" si="0"/>
        <v>14458052.5</v>
      </c>
      <c r="I15" s="70">
        <f>IF(Паспорт!P15&gt;0,Паспорт!P15,I14)</f>
        <v>34.75</v>
      </c>
      <c r="J15" s="46"/>
      <c r="K15" s="156"/>
      <c r="L15" s="156"/>
    </row>
    <row r="16" spans="2:12" x14ac:dyDescent="0.2">
      <c r="B16" s="45">
        <v>4</v>
      </c>
      <c r="C16" s="121">
        <v>341.69</v>
      </c>
      <c r="D16" s="121">
        <v>152.4</v>
      </c>
      <c r="E16" s="121">
        <v>211.63</v>
      </c>
      <c r="F16" s="121">
        <v>222.69</v>
      </c>
      <c r="G16" s="121">
        <v>15541976</v>
      </c>
      <c r="H16" s="69">
        <f t="shared" si="0"/>
        <v>15542904.41</v>
      </c>
      <c r="I16" s="70">
        <f>IF(Паспорт!P16&gt;0,Паспорт!P16,I15)</f>
        <v>34.770000000000003</v>
      </c>
      <c r="J16" s="46"/>
      <c r="K16" s="156"/>
      <c r="L16" s="156"/>
    </row>
    <row r="17" spans="2:12" x14ac:dyDescent="0.2">
      <c r="B17" s="45">
        <v>5</v>
      </c>
      <c r="C17" s="121">
        <v>326.75</v>
      </c>
      <c r="D17" s="121">
        <v>153.72999999999999</v>
      </c>
      <c r="E17" s="121">
        <v>208.03</v>
      </c>
      <c r="F17" s="121">
        <v>233.32</v>
      </c>
      <c r="G17" s="121">
        <v>15008911</v>
      </c>
      <c r="H17" s="69">
        <f t="shared" si="0"/>
        <v>15009832.83</v>
      </c>
      <c r="I17" s="70">
        <f>IF(Паспорт!P17&gt;0,Паспорт!P17,I16)</f>
        <v>34.79</v>
      </c>
      <c r="J17" s="46"/>
      <c r="K17" s="156"/>
      <c r="L17" s="156"/>
    </row>
    <row r="18" spans="2:12" ht="15.75" customHeight="1" x14ac:dyDescent="0.2">
      <c r="B18" s="45">
        <v>6</v>
      </c>
      <c r="C18" s="121">
        <v>329.54</v>
      </c>
      <c r="D18" s="121">
        <v>154.61000000000001</v>
      </c>
      <c r="E18" s="121">
        <v>195.39</v>
      </c>
      <c r="F18" s="121">
        <v>237.93</v>
      </c>
      <c r="G18" s="121">
        <v>15157886</v>
      </c>
      <c r="H18" s="69">
        <f t="shared" si="0"/>
        <v>15158803.470000001</v>
      </c>
      <c r="I18" s="70">
        <f>IF(Паспорт!P18&gt;0,Паспорт!P18,I17)</f>
        <v>34.79</v>
      </c>
      <c r="J18" s="46"/>
      <c r="K18" s="156"/>
      <c r="L18" s="156"/>
    </row>
    <row r="19" spans="2:12" x14ac:dyDescent="0.2">
      <c r="B19" s="45">
        <v>7</v>
      </c>
      <c r="C19" s="121">
        <v>306.17</v>
      </c>
      <c r="D19" s="121">
        <v>151.38</v>
      </c>
      <c r="E19" s="121">
        <v>219.57</v>
      </c>
      <c r="F19" s="121">
        <v>238.44</v>
      </c>
      <c r="G19" s="121">
        <v>14283941</v>
      </c>
      <c r="H19" s="69">
        <f t="shared" si="0"/>
        <v>14284856.560000001</v>
      </c>
      <c r="I19" s="70">
        <f>IF(Паспорт!P19&gt;0,Паспорт!P19,I18)</f>
        <v>34.79</v>
      </c>
      <c r="J19" s="46"/>
      <c r="K19" s="156"/>
      <c r="L19" s="156"/>
    </row>
    <row r="20" spans="2:12" x14ac:dyDescent="0.2">
      <c r="B20" s="45">
        <v>8</v>
      </c>
      <c r="C20" s="121">
        <v>344.94</v>
      </c>
      <c r="D20" s="121">
        <v>154.83000000000001</v>
      </c>
      <c r="E20" s="121">
        <v>224.68</v>
      </c>
      <c r="F20" s="121">
        <v>235.5</v>
      </c>
      <c r="G20" s="121">
        <v>13759489</v>
      </c>
      <c r="H20" s="69">
        <f t="shared" si="0"/>
        <v>13760448.949999999</v>
      </c>
      <c r="I20" s="70">
        <f>IF(Паспорт!P20&gt;0,Паспорт!P20,I19)</f>
        <v>34.75</v>
      </c>
      <c r="J20" s="46"/>
      <c r="K20" s="156"/>
      <c r="L20" s="156"/>
    </row>
    <row r="21" spans="2:12" ht="15" customHeight="1" x14ac:dyDescent="0.2">
      <c r="B21" s="45">
        <v>9</v>
      </c>
      <c r="C21" s="121">
        <v>297.39</v>
      </c>
      <c r="D21" s="121">
        <v>154.6</v>
      </c>
      <c r="E21" s="121">
        <v>182.05</v>
      </c>
      <c r="F21" s="121">
        <v>233.44</v>
      </c>
      <c r="G21" s="121">
        <v>13799202</v>
      </c>
      <c r="H21" s="69">
        <f t="shared" si="0"/>
        <v>13800069.48</v>
      </c>
      <c r="I21" s="70">
        <f>IF(Паспорт!P21&gt;0,Паспорт!P21,I20)</f>
        <v>34.75</v>
      </c>
      <c r="J21" s="46"/>
      <c r="K21" s="37"/>
    </row>
    <row r="22" spans="2:12" x14ac:dyDescent="0.2">
      <c r="B22" s="45">
        <v>10</v>
      </c>
      <c r="C22" s="121">
        <v>312.17</v>
      </c>
      <c r="D22" s="121">
        <v>155.57</v>
      </c>
      <c r="E22" s="121">
        <v>213.25</v>
      </c>
      <c r="F22" s="121">
        <v>450.32</v>
      </c>
      <c r="G22" s="121">
        <v>14166602</v>
      </c>
      <c r="H22" s="69">
        <f t="shared" si="0"/>
        <v>14167733.310000001</v>
      </c>
      <c r="I22" s="70">
        <f>IF(Паспорт!P22&gt;0,Паспорт!P22,I21)</f>
        <v>34.72</v>
      </c>
      <c r="J22" s="46"/>
      <c r="K22" s="37"/>
    </row>
    <row r="23" spans="2:12" x14ac:dyDescent="0.2">
      <c r="B23" s="45">
        <v>11</v>
      </c>
      <c r="C23" s="121">
        <v>357.83</v>
      </c>
      <c r="D23" s="121">
        <v>135.25</v>
      </c>
      <c r="E23" s="121">
        <v>217.76</v>
      </c>
      <c r="F23" s="121">
        <v>230.77</v>
      </c>
      <c r="G23" s="121">
        <v>15227439</v>
      </c>
      <c r="H23" s="69">
        <f t="shared" si="0"/>
        <v>15228380.609999999</v>
      </c>
      <c r="I23" s="70">
        <f>IF(Паспорт!P23&gt;0,Паспорт!P23,I22)</f>
        <v>34.67</v>
      </c>
      <c r="J23" s="46"/>
      <c r="K23" s="37"/>
    </row>
    <row r="24" spans="2:12" x14ac:dyDescent="0.2">
      <c r="B24" s="45">
        <v>12</v>
      </c>
      <c r="C24" s="121">
        <v>332.85</v>
      </c>
      <c r="D24" s="121">
        <v>125.95</v>
      </c>
      <c r="E24" s="121">
        <v>203.98</v>
      </c>
      <c r="F24" s="121">
        <v>281.19</v>
      </c>
      <c r="G24" s="121">
        <v>14306978</v>
      </c>
      <c r="H24" s="69">
        <f t="shared" si="0"/>
        <v>14307921.970000001</v>
      </c>
      <c r="I24" s="70">
        <f>IF(Паспорт!P24&gt;0,Паспорт!P24,I23)</f>
        <v>34.659999999999997</v>
      </c>
      <c r="J24" s="46"/>
      <c r="K24" s="37"/>
    </row>
    <row r="25" spans="2:12" x14ac:dyDescent="0.2">
      <c r="B25" s="45">
        <v>13</v>
      </c>
      <c r="C25" s="121">
        <v>436.45</v>
      </c>
      <c r="D25" s="121">
        <v>126.84</v>
      </c>
      <c r="E25" s="121">
        <v>258.94</v>
      </c>
      <c r="F25" s="121">
        <v>272.01</v>
      </c>
      <c r="G25" s="121">
        <v>14265691.5</v>
      </c>
      <c r="H25" s="69">
        <f t="shared" si="0"/>
        <v>14266785.74</v>
      </c>
      <c r="I25" s="70">
        <f>IF(Паспорт!P25&gt;0,Паспорт!P25,I24)</f>
        <v>34.659999999999997</v>
      </c>
      <c r="J25" s="46"/>
      <c r="K25" s="37"/>
    </row>
    <row r="26" spans="2:12" x14ac:dyDescent="0.2">
      <c r="B26" s="45">
        <v>14</v>
      </c>
      <c r="C26" s="121">
        <v>360.46</v>
      </c>
      <c r="D26" s="121">
        <v>128.29</v>
      </c>
      <c r="E26" s="121">
        <v>221.38</v>
      </c>
      <c r="F26" s="121">
        <v>290.52999999999997</v>
      </c>
      <c r="G26" s="121">
        <v>14894092.5</v>
      </c>
      <c r="H26" s="69">
        <f t="shared" si="0"/>
        <v>14895093.16</v>
      </c>
      <c r="I26" s="70">
        <f>IF(Паспорт!P26&gt;0,Паспорт!P26,I25)</f>
        <v>34.659999999999997</v>
      </c>
      <c r="J26" s="46"/>
      <c r="K26" s="37"/>
    </row>
    <row r="27" spans="2:12" x14ac:dyDescent="0.2">
      <c r="B27" s="45">
        <v>15</v>
      </c>
      <c r="C27" s="121">
        <v>411.43</v>
      </c>
      <c r="D27" s="121">
        <v>134.35</v>
      </c>
      <c r="E27" s="121">
        <v>244.82</v>
      </c>
      <c r="F27" s="121">
        <v>273.5</v>
      </c>
      <c r="G27" s="121">
        <v>14592793.5</v>
      </c>
      <c r="H27" s="69">
        <f t="shared" si="0"/>
        <v>14593857.6</v>
      </c>
      <c r="I27" s="70">
        <f>IF(Паспорт!P27&gt;0,Паспорт!P27,I26)</f>
        <v>34.659999999999997</v>
      </c>
      <c r="J27" s="46"/>
      <c r="K27" s="37"/>
    </row>
    <row r="28" spans="2:12" x14ac:dyDescent="0.2">
      <c r="B28" s="47">
        <v>16</v>
      </c>
      <c r="C28" s="121">
        <v>340.69</v>
      </c>
      <c r="D28" s="121">
        <v>133.24</v>
      </c>
      <c r="E28" s="121">
        <v>237.2</v>
      </c>
      <c r="F28" s="121">
        <v>277.10000000000002</v>
      </c>
      <c r="G28" s="121">
        <v>14114690.5</v>
      </c>
      <c r="H28" s="69">
        <f t="shared" si="0"/>
        <v>14115678.73</v>
      </c>
      <c r="I28" s="70">
        <f>IF(Паспорт!P28&gt;0,Паспорт!P28,I27)</f>
        <v>34.659999999999997</v>
      </c>
      <c r="J28" s="46"/>
      <c r="K28" s="37"/>
    </row>
    <row r="29" spans="2:12" x14ac:dyDescent="0.2">
      <c r="B29" s="47">
        <v>17</v>
      </c>
      <c r="C29" s="121">
        <v>336.81</v>
      </c>
      <c r="D29" s="121">
        <v>128.61000000000001</v>
      </c>
      <c r="E29" s="121">
        <v>223.02</v>
      </c>
      <c r="F29" s="121">
        <v>277.57</v>
      </c>
      <c r="G29" s="121">
        <v>14630332</v>
      </c>
      <c r="H29" s="69">
        <f t="shared" si="0"/>
        <v>14631298.01</v>
      </c>
      <c r="I29" s="70">
        <f>IF(Паспорт!P29&gt;0,Паспорт!P29,I28)</f>
        <v>34.659999999999997</v>
      </c>
      <c r="J29" s="46"/>
      <c r="K29" s="37"/>
    </row>
    <row r="30" spans="2:12" x14ac:dyDescent="0.2">
      <c r="B30" s="47">
        <v>18</v>
      </c>
      <c r="C30" s="121">
        <v>371.29</v>
      </c>
      <c r="D30" s="121">
        <v>127.29</v>
      </c>
      <c r="E30" s="121">
        <v>232.1</v>
      </c>
      <c r="F30" s="121">
        <v>267.7</v>
      </c>
      <c r="G30" s="121">
        <v>14685328</v>
      </c>
      <c r="H30" s="69">
        <f t="shared" si="0"/>
        <v>14686326.380000001</v>
      </c>
      <c r="I30" s="70">
        <f>IF(Паспорт!P30&gt;0,Паспорт!P30,I29)</f>
        <v>34.64</v>
      </c>
      <c r="J30" s="46"/>
      <c r="K30" s="37"/>
    </row>
    <row r="31" spans="2:12" x14ac:dyDescent="0.2">
      <c r="B31" s="47">
        <v>19</v>
      </c>
      <c r="C31" s="121">
        <v>332.86</v>
      </c>
      <c r="D31" s="121">
        <v>125.02</v>
      </c>
      <c r="E31" s="121">
        <v>186.29</v>
      </c>
      <c r="F31" s="121">
        <v>253.4</v>
      </c>
      <c r="G31" s="121">
        <v>14873814.5</v>
      </c>
      <c r="H31" s="69">
        <f t="shared" si="0"/>
        <v>14874712.07</v>
      </c>
      <c r="I31" s="70">
        <f>IF(Паспорт!P31&gt;0,Паспорт!P31,I30)</f>
        <v>34.56</v>
      </c>
      <c r="J31" s="46"/>
      <c r="K31" s="37"/>
    </row>
    <row r="32" spans="2:12" x14ac:dyDescent="0.2">
      <c r="B32" s="47">
        <v>20</v>
      </c>
      <c r="C32" s="121">
        <v>396.86</v>
      </c>
      <c r="D32" s="121">
        <v>128.6</v>
      </c>
      <c r="E32" s="121">
        <v>251.24</v>
      </c>
      <c r="F32" s="121">
        <v>75.28</v>
      </c>
      <c r="G32" s="121">
        <v>14833691</v>
      </c>
      <c r="H32" s="69">
        <f t="shared" si="0"/>
        <v>14834542.98</v>
      </c>
      <c r="I32" s="70">
        <f>IF(Паспорт!P32&gt;0,Паспорт!P32,I31)</f>
        <v>34.56</v>
      </c>
      <c r="J32" s="46"/>
      <c r="K32" s="37"/>
    </row>
    <row r="33" spans="2:12" x14ac:dyDescent="0.2">
      <c r="B33" s="47">
        <v>21</v>
      </c>
      <c r="C33" s="121">
        <v>364.78</v>
      </c>
      <c r="D33" s="121">
        <v>138.6</v>
      </c>
      <c r="E33" s="121">
        <v>247.29</v>
      </c>
      <c r="F33" s="121">
        <v>253.32</v>
      </c>
      <c r="G33" s="121">
        <v>15870333.5</v>
      </c>
      <c r="H33" s="69">
        <f t="shared" si="0"/>
        <v>15871337.49</v>
      </c>
      <c r="I33" s="70">
        <f>IF(Паспорт!P33&gt;0,Паспорт!P33,I32)</f>
        <v>34.56</v>
      </c>
      <c r="J33" s="46"/>
      <c r="K33" s="37"/>
    </row>
    <row r="34" spans="2:12" x14ac:dyDescent="0.2">
      <c r="B34" s="47">
        <v>22</v>
      </c>
      <c r="C34" s="121">
        <v>342.58</v>
      </c>
      <c r="D34" s="121">
        <v>125.84</v>
      </c>
      <c r="E34" s="121">
        <v>196.85</v>
      </c>
      <c r="F34" s="121">
        <v>209.73</v>
      </c>
      <c r="G34" s="121">
        <v>15785152.5</v>
      </c>
      <c r="H34" s="69">
        <f t="shared" si="0"/>
        <v>15786027.5</v>
      </c>
      <c r="I34" s="70">
        <f>IF(Паспорт!P34&gt;0,Паспорт!P34,I33)</f>
        <v>34.590000000000003</v>
      </c>
      <c r="J34" s="46"/>
      <c r="K34" s="37"/>
    </row>
    <row r="35" spans="2:12" x14ac:dyDescent="0.2">
      <c r="B35" s="47">
        <v>23</v>
      </c>
      <c r="C35" s="121">
        <v>330.08</v>
      </c>
      <c r="D35" s="121">
        <v>122.07</v>
      </c>
      <c r="E35" s="121">
        <v>205.24</v>
      </c>
      <c r="F35" s="121">
        <v>269.12</v>
      </c>
      <c r="G35" s="121">
        <v>15070001</v>
      </c>
      <c r="H35" s="69">
        <f t="shared" si="0"/>
        <v>15070927.51</v>
      </c>
      <c r="I35" s="70">
        <f>IF(Паспорт!P35&gt;0,Паспорт!P35,I34)</f>
        <v>34.619999999999997</v>
      </c>
      <c r="J35" s="46"/>
      <c r="K35" s="37"/>
    </row>
    <row r="36" spans="2:12" x14ac:dyDescent="0.2">
      <c r="B36" s="47">
        <v>24</v>
      </c>
      <c r="C36" s="121">
        <v>383.57</v>
      </c>
      <c r="D36" s="121">
        <v>128.65</v>
      </c>
      <c r="E36" s="121">
        <v>278.49</v>
      </c>
      <c r="F36" s="121">
        <v>250.22</v>
      </c>
      <c r="G36" s="121">
        <v>14058965</v>
      </c>
      <c r="H36" s="69">
        <f t="shared" si="0"/>
        <v>14060005.93</v>
      </c>
      <c r="I36" s="70">
        <f>IF(Паспорт!P36&gt;0,Паспорт!P36,I35)</f>
        <v>34.619999999999997</v>
      </c>
      <c r="J36" s="46"/>
      <c r="K36" s="37"/>
    </row>
    <row r="37" spans="2:12" x14ac:dyDescent="0.2">
      <c r="B37" s="47">
        <v>25</v>
      </c>
      <c r="C37" s="121">
        <v>355.66</v>
      </c>
      <c r="D37" s="121">
        <v>127.09</v>
      </c>
      <c r="E37" s="121">
        <v>243.34</v>
      </c>
      <c r="F37" s="121">
        <v>280.94</v>
      </c>
      <c r="G37" s="121">
        <v>12750853</v>
      </c>
      <c r="H37" s="69">
        <f t="shared" si="0"/>
        <v>12751860.029999999</v>
      </c>
      <c r="I37" s="70">
        <f>IF(Паспорт!P37&gt;0,Паспорт!P37,I36)</f>
        <v>34.74</v>
      </c>
      <c r="J37" s="46"/>
      <c r="K37" s="37"/>
    </row>
    <row r="38" spans="2:12" x14ac:dyDescent="0.2">
      <c r="B38" s="47">
        <v>26</v>
      </c>
      <c r="C38" s="121">
        <v>378.94</v>
      </c>
      <c r="D38" s="121">
        <v>124.36</v>
      </c>
      <c r="E38" s="121">
        <v>288.68</v>
      </c>
      <c r="F38" s="121">
        <v>246.44</v>
      </c>
      <c r="G38" s="121">
        <v>13013400.5</v>
      </c>
      <c r="H38" s="69">
        <f t="shared" si="0"/>
        <v>13014438.92</v>
      </c>
      <c r="I38" s="70">
        <f>IF(Паспорт!P38&gt;0,Паспорт!P38,I37)</f>
        <v>34.83</v>
      </c>
      <c r="J38" s="46"/>
      <c r="K38" s="37"/>
    </row>
    <row r="39" spans="2:12" x14ac:dyDescent="0.2">
      <c r="B39" s="47">
        <v>27</v>
      </c>
      <c r="C39" s="121">
        <v>414.71</v>
      </c>
      <c r="D39" s="121">
        <v>137.91</v>
      </c>
      <c r="E39" s="121">
        <v>163.15</v>
      </c>
      <c r="F39" s="121">
        <v>275.38</v>
      </c>
      <c r="G39" s="121">
        <v>14014343</v>
      </c>
      <c r="H39" s="69">
        <f t="shared" si="0"/>
        <v>14015334.15</v>
      </c>
      <c r="I39" s="70">
        <f>IF(Паспорт!P39&gt;0,Паспорт!P39,I38)</f>
        <v>34.83</v>
      </c>
      <c r="J39" s="46"/>
      <c r="K39" s="37"/>
    </row>
    <row r="40" spans="2:12" x14ac:dyDescent="0.2">
      <c r="B40" s="47">
        <v>28</v>
      </c>
      <c r="C40" s="121">
        <v>322.58</v>
      </c>
      <c r="D40" s="121">
        <v>123.42</v>
      </c>
      <c r="E40" s="121">
        <v>206.41</v>
      </c>
      <c r="F40" s="121">
        <v>239.31</v>
      </c>
      <c r="G40" s="121">
        <v>14130289.5</v>
      </c>
      <c r="H40" s="69">
        <f t="shared" si="0"/>
        <v>14131181.220000001</v>
      </c>
      <c r="I40" s="70">
        <f>IF(Паспорт!P40&gt;0,Паспорт!P40,I39)</f>
        <v>34.722999999999999</v>
      </c>
      <c r="J40" s="46"/>
      <c r="K40" s="37"/>
    </row>
    <row r="41" spans="2:12" ht="12.75" customHeight="1" x14ac:dyDescent="0.2">
      <c r="B41" s="47">
        <v>29</v>
      </c>
      <c r="C41" s="121">
        <v>343.59</v>
      </c>
      <c r="D41" s="121">
        <v>132.84</v>
      </c>
      <c r="E41" s="121">
        <v>206.28</v>
      </c>
      <c r="F41" s="121">
        <v>269.06</v>
      </c>
      <c r="G41" s="121">
        <v>13332653.5</v>
      </c>
      <c r="H41" s="69">
        <f t="shared" si="0"/>
        <v>13333605.27</v>
      </c>
      <c r="I41" s="70">
        <f>IF(Паспорт!P41&gt;0,Паспорт!P41,I40)</f>
        <v>34.7545</v>
      </c>
      <c r="J41" s="46"/>
      <c r="K41" s="37"/>
    </row>
    <row r="42" spans="2:12" ht="12.75" customHeight="1" x14ac:dyDescent="0.2">
      <c r="B42" s="47">
        <v>30</v>
      </c>
      <c r="C42" s="121">
        <v>317.77999999999997</v>
      </c>
      <c r="D42" s="121">
        <v>127.73</v>
      </c>
      <c r="E42" s="121">
        <v>199.87</v>
      </c>
      <c r="F42" s="121">
        <v>209.98</v>
      </c>
      <c r="G42" s="121">
        <v>13024720</v>
      </c>
      <c r="H42" s="69">
        <f t="shared" si="0"/>
        <v>13025575.359999999</v>
      </c>
      <c r="I42" s="70">
        <f>IF(Паспорт!P42&gt;0,Паспорт!P42,I41)</f>
        <v>34.806800000000003</v>
      </c>
      <c r="J42" s="46"/>
      <c r="K42" s="37"/>
    </row>
    <row r="43" spans="2:12" ht="12.75" customHeight="1" x14ac:dyDescent="0.2">
      <c r="B43" s="47">
        <v>31</v>
      </c>
      <c r="C43" s="121">
        <v>364.46</v>
      </c>
      <c r="D43" s="121">
        <v>126.23</v>
      </c>
      <c r="E43" s="121">
        <v>224.73</v>
      </c>
      <c r="F43" s="121">
        <v>270.69</v>
      </c>
      <c r="G43" s="121">
        <v>12666073</v>
      </c>
      <c r="H43" s="69">
        <f t="shared" si="0"/>
        <v>12667059.109999999</v>
      </c>
      <c r="I43" s="70">
        <f>IF(Паспорт!P42&gt;0,Паспорт!P42,I41)</f>
        <v>34.806800000000003</v>
      </c>
      <c r="J43" s="46"/>
      <c r="K43" s="37"/>
    </row>
    <row r="44" spans="2:12" ht="66" customHeight="1" x14ac:dyDescent="0.2">
      <c r="B44" s="47" t="s">
        <v>36</v>
      </c>
      <c r="C44" s="66">
        <f t="shared" ref="C44:H44" si="1">SUM(C13:C43)</f>
        <v>10725.46</v>
      </c>
      <c r="D44" s="66">
        <f t="shared" si="1"/>
        <v>4220.1099999999997</v>
      </c>
      <c r="E44" s="66">
        <f t="shared" si="1"/>
        <v>6786.8399999999992</v>
      </c>
      <c r="F44" s="66">
        <f t="shared" si="1"/>
        <v>7770.0499999999975</v>
      </c>
      <c r="G44" s="67">
        <f t="shared" si="1"/>
        <v>442342249.5</v>
      </c>
      <c r="H44" s="71">
        <f t="shared" si="1"/>
        <v>442371751.95999998</v>
      </c>
      <c r="I44" s="72">
        <f>SUMPRODUCT(I13:I43,H13:H43)/SUM(H13:H43)</f>
        <v>34.689824678040843</v>
      </c>
      <c r="J44" s="48"/>
      <c r="K44" s="154" t="s">
        <v>37</v>
      </c>
      <c r="L44" s="154"/>
    </row>
    <row r="45" spans="2:12" ht="14.25" hidden="1" customHeight="1" x14ac:dyDescent="0.2">
      <c r="B45" s="47">
        <v>31</v>
      </c>
      <c r="C45" s="49"/>
      <c r="D45" s="50"/>
      <c r="E45" s="50"/>
      <c r="F45" s="50"/>
      <c r="G45" s="50"/>
      <c r="H45" s="68"/>
      <c r="I45" s="68"/>
      <c r="J45" s="51"/>
      <c r="K45" s="16"/>
    </row>
    <row r="46" spans="2:12" x14ac:dyDescent="0.2">
      <c r="C46" s="122"/>
      <c r="D46" s="122"/>
      <c r="E46" s="122"/>
      <c r="F46" s="122"/>
      <c r="G46" s="122"/>
      <c r="H46" s="122"/>
      <c r="I46" s="122"/>
      <c r="J46" s="38"/>
      <c r="K46" s="16"/>
    </row>
    <row r="47" spans="2:12" x14ac:dyDescent="0.2">
      <c r="B47" s="16" t="s">
        <v>64</v>
      </c>
    </row>
    <row r="49" spans="2:11" s="64" customFormat="1" ht="15.75" x14ac:dyDescent="0.25">
      <c r="B49" s="59" t="s">
        <v>72</v>
      </c>
      <c r="C49" s="60"/>
      <c r="D49" s="60"/>
      <c r="E49" s="60"/>
      <c r="F49" s="61" t="s">
        <v>48</v>
      </c>
      <c r="G49" s="61"/>
      <c r="H49" s="61"/>
      <c r="I49" s="61"/>
      <c r="J49" s="62"/>
      <c r="K49" s="63"/>
    </row>
    <row r="50" spans="2:11" s="55" customFormat="1" x14ac:dyDescent="0.2">
      <c r="B50" s="55" t="s">
        <v>33</v>
      </c>
      <c r="F50" s="58" t="s">
        <v>50</v>
      </c>
      <c r="G50" s="74" t="s">
        <v>0</v>
      </c>
      <c r="I50" s="73" t="s">
        <v>15</v>
      </c>
      <c r="K50" s="54"/>
    </row>
    <row r="51" spans="2:11" s="55" customFormat="1" x14ac:dyDescent="0.2">
      <c r="F51" s="58"/>
      <c r="G51" s="57"/>
      <c r="H51" s="58"/>
      <c r="K51" s="54"/>
    </row>
    <row r="52" spans="2:11" s="64" customFormat="1" ht="18" customHeight="1" x14ac:dyDescent="0.25">
      <c r="B52" s="61" t="s">
        <v>32</v>
      </c>
      <c r="C52" s="61"/>
      <c r="D52" s="61"/>
      <c r="E52" s="61"/>
      <c r="F52" s="61" t="s">
        <v>59</v>
      </c>
      <c r="G52" s="61"/>
      <c r="H52" s="61"/>
      <c r="I52" s="61"/>
      <c r="J52" s="65"/>
      <c r="K52" s="63"/>
    </row>
    <row r="53" spans="2:11" s="55" customFormat="1" x14ac:dyDescent="0.2">
      <c r="B53" s="55" t="s">
        <v>34</v>
      </c>
      <c r="F53" s="56" t="s">
        <v>50</v>
      </c>
      <c r="G53" s="74" t="s">
        <v>0</v>
      </c>
      <c r="I53" s="73" t="s">
        <v>15</v>
      </c>
      <c r="K53" s="54"/>
    </row>
  </sheetData>
  <mergeCells count="15">
    <mergeCell ref="K44:L44"/>
    <mergeCell ref="E10:E12"/>
    <mergeCell ref="F10:F12"/>
    <mergeCell ref="G10:G12"/>
    <mergeCell ref="K13:L20"/>
    <mergeCell ref="C9:G9"/>
    <mergeCell ref="C46:I46"/>
    <mergeCell ref="H9:H12"/>
    <mergeCell ref="I9:I12"/>
    <mergeCell ref="C5:I5"/>
    <mergeCell ref="B6:I6"/>
    <mergeCell ref="B7:I7"/>
    <mergeCell ref="B9:B12"/>
    <mergeCell ref="C10:C12"/>
    <mergeCell ref="D10:D12"/>
  </mergeCells>
  <pageMargins left="0.19685039370078741" right="0.19685039370078741" top="0.19685039370078741" bottom="0.19685039370078741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Паспорт</vt:lpstr>
      <vt:lpstr>Додаток</vt:lpstr>
      <vt:lpstr>Додаток!_Hlk21234135</vt:lpstr>
      <vt:lpstr>Паспорт!_Hlk21234135</vt:lpstr>
      <vt:lpstr>Паспорт!OLE_LINK2</vt:lpstr>
      <vt:lpstr>Додаток!Область_печати</vt:lpstr>
      <vt:lpstr>Паспорт!Область_печати</vt:lpstr>
    </vt:vector>
  </TitlesOfParts>
  <Company>KHLPU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chemist1</dc:creator>
  <cp:lastModifiedBy>Пивовар Евгений Васильевич</cp:lastModifiedBy>
  <cp:lastPrinted>2016-09-02T11:43:18Z</cp:lastPrinted>
  <dcterms:created xsi:type="dcterms:W3CDTF">2010-01-29T08:37:16Z</dcterms:created>
  <dcterms:modified xsi:type="dcterms:W3CDTF">2016-09-02T11:46:08Z</dcterms:modified>
</cp:coreProperties>
</file>