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320" windowHeight="10740" activeTab="2"/>
  </bookViews>
  <sheets>
    <sheet name="Паспорт" sheetId="1" r:id="rId1"/>
    <sheet name="Криворожское направление" sheetId="2" r:id="rId2"/>
    <sheet name="Одесское направление" sheetId="3" r:id="rId3"/>
  </sheets>
  <externalReferences>
    <externalReference r:id="rId6"/>
  </externalReferences>
  <definedNames>
    <definedName name="_Hlk21234135" localSheetId="0">'Паспорт'!$B$15</definedName>
    <definedName name="OLE_LINK2" localSheetId="0">'Паспорт'!$Y$10</definedName>
    <definedName name="OLE_LINK3" localSheetId="0">'Паспорт'!#REF!</definedName>
    <definedName name="OLE_LINK5" localSheetId="0">'Паспорт'!#REF!</definedName>
    <definedName name="_xlnm.Print_Area" localSheetId="0">'Паспорт'!$A$1:$Y$48</definedName>
  </definedNames>
  <calcPr fullCalcOnLoad="1"/>
</workbook>
</file>

<file path=xl/sharedStrings.xml><?xml version="1.0" encoding="utf-8"?>
<sst xmlns="http://schemas.openxmlformats.org/spreadsheetml/2006/main" count="194" uniqueCount="134">
  <si>
    <t>підпис</t>
  </si>
  <si>
    <t xml:space="preserve">  </t>
  </si>
  <si>
    <t>метан C₁</t>
  </si>
  <si>
    <t>етан C₂</t>
  </si>
  <si>
    <t>пропан С₃</t>
  </si>
  <si>
    <t>ізо-бутан i-C₄</t>
  </si>
  <si>
    <t xml:space="preserve">Фізико-хімічні показники газу, при 20 ºС, 101,325 кПа </t>
  </si>
  <si>
    <t>Густина, кг/м3</t>
  </si>
  <si>
    <t>н-бутан н  C₄</t>
  </si>
  <si>
    <t>нео-пентан нео-C₅</t>
  </si>
  <si>
    <t>ізо-пентан i-C₅</t>
  </si>
  <si>
    <t>н-пентан н-C₅</t>
  </si>
  <si>
    <t>гексани та вищі C₆+</t>
  </si>
  <si>
    <t>Кисень О₂</t>
  </si>
  <si>
    <t>азот N₂</t>
  </si>
  <si>
    <t>діоксид вуглецю CO₂</t>
  </si>
  <si>
    <t>дата</t>
  </si>
  <si>
    <t>Компонентний склад , % мол.</t>
  </si>
  <si>
    <t>ПАСПОРТ ФІЗИКО-ХІМІЧНИХ ПОКАЗНИКІВ ПРИРОДНОГО ГАЗУ</t>
  </si>
  <si>
    <t>Теплота згоряння нижча, МДж/м3(кВт⋅год/м3)</t>
  </si>
  <si>
    <t>Теплота згоряння вища, МДж/м3 (кВт⋅год/м3)</t>
  </si>
  <si>
    <t>Число Воббе вище, МДж/м3 (кВт⋅год/м3)</t>
  </si>
  <si>
    <t xml:space="preserve">Температура точки роси  вологи
(Р = 3.92 МПа)
</t>
  </si>
  <si>
    <t>Температура точки роси  вуглеводів, ºС</t>
  </si>
  <si>
    <t>Масова концентрація сірководню, г/м3</t>
  </si>
  <si>
    <t>Масова концентрація меркаптанової сірки,  г/м3</t>
  </si>
  <si>
    <t>Число місяця</t>
  </si>
  <si>
    <t>Підрозділу підприємства, якому підпорядкована ВХАЛ</t>
  </si>
  <si>
    <t xml:space="preserve"> ВХАЛ, де здійснювались аналізи газу</t>
  </si>
  <si>
    <t xml:space="preserve">       прізвище</t>
  </si>
  <si>
    <t>ПАТ "УКРТРАНСГАЗ"</t>
  </si>
  <si>
    <t>Філія УМГ"Харківтрансгаз"</t>
  </si>
  <si>
    <t>Вимірювальна хіміко-аналітична лабораторія</t>
  </si>
  <si>
    <t>Теплота зоряння нижча кКал/м³</t>
  </si>
  <si>
    <t xml:space="preserve">Завідувач лабораторії  </t>
  </si>
  <si>
    <t>Маса механічних домішок, г/100м3</t>
  </si>
  <si>
    <t>Додаток до Паспорту фізико-хімічних показників природного газу</t>
  </si>
  <si>
    <t>Начальник служби ГВ та М</t>
  </si>
  <si>
    <t>Керівник служби, відповідальної за облік газу</t>
  </si>
  <si>
    <t xml:space="preserve">Начальник  Миколаївського    ЛВУМГ  </t>
  </si>
  <si>
    <t>Литвинюк Є.О.</t>
  </si>
  <si>
    <t>Бартальова С.В.</t>
  </si>
  <si>
    <r>
      <t>Філія "УМГ"</t>
    </r>
    <r>
      <rPr>
        <sz val="9"/>
        <rFont val="Arial"/>
        <family val="2"/>
      </rPr>
      <t>ХАРКІВТРАНСГАЗ</t>
    </r>
    <r>
      <rPr>
        <sz val="8"/>
        <rFont val="Arial"/>
        <family val="2"/>
      </rPr>
      <t>"</t>
    </r>
  </si>
  <si>
    <t xml:space="preserve">Миколаївського ЛВУМГ </t>
  </si>
  <si>
    <r>
      <t xml:space="preserve">Свідоцтво про атестацію </t>
    </r>
    <r>
      <rPr>
        <b/>
        <sz val="8"/>
        <rFont val="Arial"/>
        <family val="2"/>
      </rPr>
      <t>№ РН0050/2015</t>
    </r>
    <r>
      <rPr>
        <sz val="8"/>
        <rFont val="Arial"/>
        <family val="2"/>
      </rPr>
      <t xml:space="preserve"> дійсне до </t>
    </r>
    <r>
      <rPr>
        <b/>
        <sz val="8"/>
        <rFont val="Arial"/>
        <family val="2"/>
      </rPr>
      <t>27.05.2020 р.</t>
    </r>
  </si>
  <si>
    <t>Теплота згоряння вища, кКал/м³</t>
  </si>
  <si>
    <t>Число Воббе вище, кКал/м³</t>
  </si>
  <si>
    <r>
      <t xml:space="preserve">* ) </t>
    </r>
    <r>
      <rPr>
        <sz val="8"/>
        <rFont val="Arial Cyr"/>
        <family val="0"/>
      </rPr>
      <t>вміст меркаптанової сірки та сірководню за даними, наданими постачальниками газу</t>
    </r>
  </si>
  <si>
    <t>&lt; 0,0002 *)</t>
  </si>
  <si>
    <t>&lt; 0,0001 *)</t>
  </si>
  <si>
    <r>
      <rPr>
        <b/>
        <u val="single"/>
        <sz val="11"/>
        <rFont val="Arial"/>
        <family val="2"/>
      </rPr>
      <t xml:space="preserve">переданого Миколаївським ЛВУМГ та прийнятого    ПАТ "Миколаївгаз" </t>
    </r>
    <r>
      <rPr>
        <sz val="11"/>
        <rFont val="Arial"/>
        <family val="2"/>
      </rPr>
      <t>по ГРС-1 м. Миколаєва , ГРС-2 м. Миколаєва, ГРС с. Крива Балка, ГРС с. Ольшанське,  ГРС МГЗ,  ГРС с. Володимирівка, ГРС с. Новоукраїнка, ГРС  смт. Березнегувате,  ГРС с. Новосевастопіль,   ГРС с.Новоіванівка,  ГРС м.Баштанка,   ГРС м. Новий Буг, ГРС  с. Новоєгорівка, ГРС  с. Лоцкіне,  ГРС  с. Мар'ївка,     ГРС  с. Грейгове,  ГРС с. Горохівка,  ГРС с. Новомиколаївка, ГРС с.Прибузьке,  ГРС с.Інгулка, ГРС с. Пересадівка,  ГРС  с. Кандибіне,   ГРС с.  Гур'ївка,  ГРС  с. Себіне,  ГРС  м. Нова Одеса, ГРС с.Підлісне,ГРС с.Єланець, ГРС с.Веселий подол, ГРС с.Щербані, ГРС с.Дорошівка, ГРС м.Вознесенськ, ГРС с.Кам'янка, ГРС с.Рівне,  ГРС м.Очаків, ГРС с.Улянівка, ГРС с.Ч.Поле, ГРС с.Ш. Лан, ГРС с.Олексіївка, ГРС с.Веселинове, ГРС с.Березанка, ГРС с.Дмитрівка, ГРС с.Кубряки, ГРС м.Снігурівка, ГРС м. Казанка, ГРС с. Миколо-Гулак</t>
    </r>
  </si>
  <si>
    <t>Обсяг газу, переданого за добу, м3</t>
  </si>
  <si>
    <t>Загальний обсяг газу, тис. м3</t>
  </si>
  <si>
    <t>Теплота згоряння ниижа, та середньозважене значення МДж/м3</t>
  </si>
  <si>
    <t>Теплота згоряння нижча та середнє значення МДж/м3</t>
  </si>
  <si>
    <t>ГРС-1 вихід "місто"</t>
  </si>
  <si>
    <t>ГРС-1 вихід "Океан"</t>
  </si>
  <si>
    <t>ГРС-2 вихід "місто"</t>
  </si>
  <si>
    <t>ГРС с.Володимирівка</t>
  </si>
  <si>
    <t>ГРС с. Новоукраїнка</t>
  </si>
  <si>
    <t>ГРС м. Березнігувате</t>
  </si>
  <si>
    <t>ГРС с. Новосевастополь</t>
  </si>
  <si>
    <t>ГРС с. Новоіванівка</t>
  </si>
  <si>
    <t>ГРС м. Баштанка</t>
  </si>
  <si>
    <t>ГРС м. Н.Буг</t>
  </si>
  <si>
    <t>ГРС с. Мар'ївка</t>
  </si>
  <si>
    <t>ГРС с. Грейгове</t>
  </si>
  <si>
    <t>ГРС с. Горохівка</t>
  </si>
  <si>
    <t>ГРС с. Новомиколаївка</t>
  </si>
  <si>
    <t>ГРС с. Прибузьке</t>
  </si>
  <si>
    <t>ГРС с. Інгулка</t>
  </si>
  <si>
    <t>ГРС с. Персадівка</t>
  </si>
  <si>
    <t>ГРС м. Снігурівка</t>
  </si>
  <si>
    <t>ГРС смт. Казанка</t>
  </si>
  <si>
    <t>ГРС с. Николо Гулак</t>
  </si>
  <si>
    <t>Кривая Балка</t>
  </si>
  <si>
    <t>ГРС - Ольшанка</t>
  </si>
  <si>
    <t>ОЦЗ</t>
  </si>
  <si>
    <t>ГРС-Кандыбино</t>
  </si>
  <si>
    <t>ГРС-Гурьевка</t>
  </si>
  <si>
    <t>ГРС-Себино</t>
  </si>
  <si>
    <t>ГРС-Н.Одесса</t>
  </si>
  <si>
    <t>ГРС-Подлесное</t>
  </si>
  <si>
    <t>ГРС-Еланец</t>
  </si>
  <si>
    <t>ГРС-Правда</t>
  </si>
  <si>
    <t>ГРС-Щербани</t>
  </si>
  <si>
    <t>ГРС-Дорошовка</t>
  </si>
  <si>
    <t>ГРС-Вознесенск</t>
  </si>
  <si>
    <t>ГРС-Каменка</t>
  </si>
  <si>
    <t>ГРС-Ровное</t>
  </si>
  <si>
    <t>ГРС-Очаков</t>
  </si>
  <si>
    <t>ГРС-Ульяновка</t>
  </si>
  <si>
    <t>ГРС-Ч.Поле</t>
  </si>
  <si>
    <t>ГРС-Ш.Лан</t>
  </si>
  <si>
    <t>ГРС-Алексеевка</t>
  </si>
  <si>
    <t>ГРС-Веселиново</t>
  </si>
  <si>
    <t>ГРС-Березанка</t>
  </si>
  <si>
    <t>ГРС-Дмитриевка</t>
  </si>
  <si>
    <t>ГРС-Кубряки</t>
  </si>
  <si>
    <t>Обсяг газу, переданого за добу,  м3</t>
  </si>
  <si>
    <t>Загальний обсяг газу,  м3</t>
  </si>
  <si>
    <t>ГРС МГЗ   вихід Галицинівка</t>
  </si>
  <si>
    <t>ГРС с. Лоцкіне</t>
  </si>
  <si>
    <t>ГРС с.Новоєгорівка</t>
  </si>
  <si>
    <t>ГРС  Крива Балка</t>
  </si>
  <si>
    <t>ГРС с.Себіно</t>
  </si>
  <si>
    <t>ГРС  с Гур’ївка</t>
  </si>
  <si>
    <t>ГРС  с. Кандибіно</t>
  </si>
  <si>
    <t>ГРС м. Нова Одеса</t>
  </si>
  <si>
    <t>ГРС с. Підлісне</t>
  </si>
  <si>
    <t>ГРС с. Щербані</t>
  </si>
  <si>
    <t>ГРС с. Дорошівка</t>
  </si>
  <si>
    <t>ГРС м. Вознесенськ</t>
  </si>
  <si>
    <t>ГРС с. Кам’янка</t>
  </si>
  <si>
    <t>ГРС с. Рівне</t>
  </si>
  <si>
    <t>ГРС с. Червоне Поле</t>
  </si>
  <si>
    <t>ГРС с. Широкий Лан</t>
  </si>
  <si>
    <t>ГРС с. Олексіївка</t>
  </si>
  <si>
    <t>ГРС с. Веселинове</t>
  </si>
  <si>
    <t>ГРС с. Березанка</t>
  </si>
  <si>
    <t>ГРС с. Дмитріївка</t>
  </si>
  <si>
    <t>ГРС с. Кубряки</t>
  </si>
  <si>
    <t>Теплота згоряння нижча, та середньозважене значення МДж/м3</t>
  </si>
  <si>
    <t>ГРС смт  Ольшанське                          вихід  село</t>
  </si>
  <si>
    <t>ГРС смт  Ольшанське                  вихід  ОЦЗ</t>
  </si>
  <si>
    <t>ГРС смт Єланець</t>
  </si>
  <si>
    <t>ГРС  с. Веселий Поділ</t>
  </si>
  <si>
    <t>ГРС м. Очаків вихід  "місто"</t>
  </si>
  <si>
    <t>ГРСс. Ульянівка</t>
  </si>
  <si>
    <t>Бартальов Е.Ю.</t>
  </si>
  <si>
    <r>
      <t xml:space="preserve">    з газопроводу    ШДО -  ШДКРІ за період з  </t>
    </r>
    <r>
      <rPr>
        <b/>
        <sz val="11"/>
        <rFont val="Arial"/>
        <family val="2"/>
      </rPr>
      <t xml:space="preserve"> </t>
    </r>
    <r>
      <rPr>
        <b/>
        <u val="single"/>
        <sz val="11"/>
        <rFont val="Arial"/>
        <family val="2"/>
      </rPr>
      <t>01.06.2016</t>
    </r>
    <r>
      <rPr>
        <b/>
        <sz val="11"/>
        <rFont val="Arial"/>
        <family val="2"/>
      </rPr>
      <t xml:space="preserve">   </t>
    </r>
    <r>
      <rPr>
        <sz val="11"/>
        <rFont val="Arial"/>
        <family val="2"/>
      </rPr>
      <t>по</t>
    </r>
    <r>
      <rPr>
        <b/>
        <sz val="11"/>
        <rFont val="Arial"/>
        <family val="2"/>
      </rPr>
      <t xml:space="preserve">   </t>
    </r>
    <r>
      <rPr>
        <b/>
        <u val="single"/>
        <sz val="11"/>
        <rFont val="Arial"/>
        <family val="2"/>
      </rPr>
      <t xml:space="preserve">30.06.2016 </t>
    </r>
    <r>
      <rPr>
        <u val="single"/>
        <sz val="11"/>
        <rFont val="Arial"/>
        <family val="2"/>
      </rPr>
      <t xml:space="preserve"> </t>
    </r>
  </si>
  <si>
    <r>
      <t xml:space="preserve">  переданого Миколаївським ЛВУМГ  та прийнятого ПАТ "Миколаївгаз"по ГРС </t>
    </r>
    <r>
      <rPr>
        <b/>
        <sz val="11"/>
        <rFont val="Times New Roman"/>
        <family val="1"/>
      </rPr>
      <t>Криворізького напрямку</t>
    </r>
    <r>
      <rPr>
        <sz val="11"/>
        <rFont val="Times New Roman"/>
        <family val="1"/>
      </rPr>
      <t xml:space="preserve">:   ГРС-1 м.Миколаїв вихід "місто", ГРС-1 м.Миколаїв вихід "Океан", ГРС-2 м.Миколаїв вихід "місто", ГРС с. Володимирівка, ГРС с.Новоукраїнка, ГРС м.Березнігувате, ГРС с. Новосевастополь, ГРС с. Новоіванівка,  ГРС м. Баштанка, ГРС с. Новоєгорівка, ГРС с. Лоцкине, ГРС с. Мар'ївка. ГРС с. Грейгове, ГРС с. Горохівка, ГРС с. Новомиколаївка, ГРС с. Прибузьке, ГРС с. Інгулка, ГРС с. Пересадівка, ГРс м. Новий Буг, ГРС МГЗ вихід "Галицинівка",  ГРС м. Снігурівка, ГРС смт Казанка, ГРС с. Николо Гулак,  за період з   01.06.2016   по   30.06.2016   </t>
    </r>
  </si>
  <si>
    <r>
      <t xml:space="preserve">          переданого Миколаївським ЛВУМГ  та прийнятого ПАТ "Миколаївгаз"по  </t>
    </r>
    <r>
      <rPr>
        <b/>
        <sz val="11"/>
        <rFont val="Times New Roman"/>
        <family val="1"/>
      </rPr>
      <t xml:space="preserve"> ГРС Одеського напрямку</t>
    </r>
    <r>
      <rPr>
        <sz val="11"/>
        <rFont val="Times New Roman"/>
        <family val="1"/>
      </rPr>
      <t xml:space="preserve">  ГРС с. Крива Балка (с.Сливине), ГРС смт Ольшанське вихід "село", ГРС смт Ольшанське вихід "ОЦЗ",   ГРС с. Кандибіне, ГРС с. Гур'ївка, ГРС с. Себіне, ГРС м. Нова Одеса, ГРС с. Підлісне, ГРС смт Єланець, ГРС с. Веселий Поділ,   ГРС с. Щербані, ГРС с. Дорошівка, ГРС м. Вознесенськ, ГРС с. Кам'янка, ГРС с. Рівне, ГРС м. Очаків вихід "місто", ГРС с. Ульянівка, ГРС с. Червоне Поле, ГРС с. Широкий Лан, ГРС с. Олексіївка, ГРС смт Веселинове, ГРС смт Березанка,  ГРС с. Дмитріївка,   ГРС с. Кубряки.                                                                                                                                                                                                                                                                                                                                                                                                                                                                                                                                                                                                                                                                                                                                                                                                                                                                                                                                                                                                                                                     за період з   01.06.2016   по   30.06.2016   </t>
    </r>
  </si>
  <si>
    <t>відсутні</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</si>
</sst>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dd/mm/yy;@"/>
    <numFmt numFmtId="169" formatCode="0.0"/>
    <numFmt numFmtId="170" formatCode="0.000"/>
    <numFmt numFmtId="171" formatCode="0.0000"/>
    <numFmt numFmtId="172" formatCode="[$-FC19]d\ mmmm\ yyyy\ &quot;г.&quot;"/>
  </numFmts>
  <fonts count="80">
    <font>
      <sz val="10"/>
      <name val="Arial Cyr"/>
      <family val="0"/>
    </font>
    <font>
      <sz val="10"/>
      <name val="Times New Roman"/>
      <family val="1"/>
    </font>
    <font>
      <sz val="8"/>
      <name val="Times New Roman"/>
      <family val="1"/>
    </font>
    <font>
      <sz val="8"/>
      <name val="Arial Cyr"/>
      <family val="0"/>
    </font>
    <font>
      <sz val="10"/>
      <name val="Arial"/>
      <family val="2"/>
    </font>
    <font>
      <b/>
      <sz val="10"/>
      <color indexed="17"/>
      <name val="Arial Cyr"/>
      <family val="0"/>
    </font>
    <font>
      <sz val="11"/>
      <name val="Times New Roman"/>
      <family val="1"/>
    </font>
    <font>
      <sz val="11"/>
      <name val="Arial Cyr"/>
      <family val="0"/>
    </font>
    <font>
      <sz val="9"/>
      <name val="Times New Roman"/>
      <family val="1"/>
    </font>
    <font>
      <sz val="11"/>
      <name val="Arial"/>
      <family val="2"/>
    </font>
    <font>
      <sz val="9"/>
      <name val="Arial"/>
      <family val="2"/>
    </font>
    <font>
      <sz val="9"/>
      <name val="Arial Cyr"/>
      <family val="0"/>
    </font>
    <font>
      <b/>
      <sz val="11"/>
      <name val="Arial"/>
      <family val="2"/>
    </font>
    <font>
      <b/>
      <sz val="9"/>
      <name val="Arial"/>
      <family val="2"/>
    </font>
    <font>
      <b/>
      <sz val="12"/>
      <name val="Times New Roman"/>
      <family val="1"/>
    </font>
    <font>
      <sz val="8"/>
      <name val="Arial"/>
      <family val="2"/>
    </font>
    <font>
      <b/>
      <sz val="8"/>
      <name val="Arial"/>
      <family val="2"/>
    </font>
    <font>
      <b/>
      <u val="single"/>
      <sz val="11"/>
      <name val="Arial"/>
      <family val="2"/>
    </font>
    <font>
      <u val="single"/>
      <sz val="11"/>
      <name val="Arial"/>
      <family val="2"/>
    </font>
    <font>
      <sz val="7"/>
      <name val="Arial Cyr"/>
      <family val="0"/>
    </font>
    <font>
      <b/>
      <sz val="11"/>
      <name val="Times New Roman"/>
      <family val="1"/>
    </font>
    <font>
      <b/>
      <sz val="10"/>
      <color indexed="17"/>
      <name val="Times New Roman"/>
      <family val="1"/>
    </font>
    <font>
      <b/>
      <sz val="10"/>
      <name val="Times New Roman"/>
      <family val="1"/>
    </font>
    <font>
      <b/>
      <i/>
      <sz val="9"/>
      <name val="Times New Roman"/>
      <family val="1"/>
    </font>
    <font>
      <b/>
      <i/>
      <sz val="10"/>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b/>
      <i/>
      <sz val="12"/>
      <color indexed="10"/>
      <name val="Times New Roman"/>
      <family val="1"/>
    </font>
    <font>
      <b/>
      <sz val="10"/>
      <color indexed="57"/>
      <name val="Arial Cyr"/>
      <family val="0"/>
    </font>
    <font>
      <sz val="10"/>
      <color indexed="10"/>
      <name val="Arial Cyr"/>
      <family val="0"/>
    </font>
    <font>
      <sz val="11"/>
      <color indexed="10"/>
      <name val="Times New Roman"/>
      <family val="1"/>
    </font>
    <font>
      <sz val="11"/>
      <color indexed="10"/>
      <name val="Arial Cyr"/>
      <family val="0"/>
    </font>
    <font>
      <sz val="8"/>
      <color indexed="10"/>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b/>
      <i/>
      <sz val="12"/>
      <color rgb="FFFF0000"/>
      <name val="Times New Roman"/>
      <family val="1"/>
    </font>
    <font>
      <b/>
      <sz val="10"/>
      <color rgb="FF17994C"/>
      <name val="Arial Cyr"/>
      <family val="0"/>
    </font>
    <font>
      <sz val="10"/>
      <color rgb="FFFF0000"/>
      <name val="Arial Cyr"/>
      <family val="0"/>
    </font>
    <font>
      <sz val="11"/>
      <color rgb="FFFF0000"/>
      <name val="Times New Roman"/>
      <family val="1"/>
    </font>
    <font>
      <sz val="11"/>
      <color rgb="FFFF0000"/>
      <name val="Arial Cyr"/>
      <family val="0"/>
    </font>
    <font>
      <sz val="8"/>
      <color rgb="FFFF000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53"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2" borderId="0" applyNumberFormat="0" applyBorder="0" applyAlignment="0" applyProtection="0"/>
  </cellStyleXfs>
  <cellXfs count="125">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170" fontId="0" fillId="0" borderId="0" xfId="0" applyNumberFormat="1" applyAlignment="1">
      <alignment/>
    </xf>
    <xf numFmtId="0" fontId="5" fillId="0" borderId="0" xfId="0" applyFont="1" applyAlignment="1">
      <alignment horizontal="center"/>
    </xf>
    <xf numFmtId="0" fontId="5" fillId="0" borderId="0" xfId="0" applyFont="1" applyAlignment="1">
      <alignment/>
    </xf>
    <xf numFmtId="0" fontId="2" fillId="0" borderId="10" xfId="0" applyNumberFormat="1" applyFont="1" applyBorder="1" applyAlignment="1">
      <alignment horizontal="center" vertical="center" wrapText="1"/>
    </xf>
    <xf numFmtId="170" fontId="8" fillId="0" borderId="10" xfId="0" applyNumberFormat="1" applyFont="1" applyBorder="1" applyAlignment="1">
      <alignment horizontal="center" wrapText="1"/>
    </xf>
    <xf numFmtId="169" fontId="8" fillId="0" borderId="10" xfId="0" applyNumberFormat="1" applyFont="1" applyBorder="1" applyAlignment="1">
      <alignment horizontal="center" wrapText="1"/>
    </xf>
    <xf numFmtId="0" fontId="8" fillId="0" borderId="10" xfId="0" applyNumberFormat="1" applyFont="1" applyBorder="1" applyAlignment="1">
      <alignment horizontal="center" vertical="top" wrapText="1"/>
    </xf>
    <xf numFmtId="0" fontId="6" fillId="0" borderId="11" xfId="0" applyFont="1" applyBorder="1" applyAlignment="1">
      <alignment/>
    </xf>
    <xf numFmtId="0" fontId="7" fillId="0" borderId="11" xfId="0" applyFont="1" applyBorder="1" applyAlignment="1">
      <alignment/>
    </xf>
    <xf numFmtId="14" fontId="7" fillId="0" borderId="11" xfId="0" applyNumberFormat="1" applyFont="1" applyBorder="1" applyAlignment="1">
      <alignment/>
    </xf>
    <xf numFmtId="0" fontId="3" fillId="0" borderId="0" xfId="0" applyFont="1" applyAlignment="1">
      <alignment/>
    </xf>
    <xf numFmtId="0" fontId="3" fillId="0" borderId="0" xfId="0" applyFont="1" applyAlignment="1">
      <alignment horizontal="left"/>
    </xf>
    <xf numFmtId="0" fontId="11" fillId="0" borderId="10" xfId="0" applyNumberFormat="1" applyFont="1" applyBorder="1" applyAlignment="1">
      <alignment horizontal="center" vertical="center"/>
    </xf>
    <xf numFmtId="171" fontId="72" fillId="0" borderId="10" xfId="0" applyNumberFormat="1" applyFont="1" applyBorder="1" applyAlignment="1">
      <alignment horizontal="center" vertical="top" wrapText="1"/>
    </xf>
    <xf numFmtId="0" fontId="8" fillId="0" borderId="10" xfId="0" applyNumberFormat="1" applyFont="1" applyBorder="1" applyAlignment="1">
      <alignment horizontal="center" vertical="center" wrapText="1"/>
    </xf>
    <xf numFmtId="0" fontId="12" fillId="0" borderId="0" xfId="0" applyFont="1" applyAlignment="1">
      <alignment horizontal="center"/>
    </xf>
    <xf numFmtId="0" fontId="7" fillId="0" borderId="0" xfId="0" applyFont="1" applyAlignment="1">
      <alignment horizontal="center" vertical="center"/>
    </xf>
    <xf numFmtId="0" fontId="13" fillId="0" borderId="0" xfId="0" applyFont="1" applyBorder="1" applyAlignment="1">
      <alignment horizontal="center" vertical="center" textRotation="90" wrapText="1"/>
    </xf>
    <xf numFmtId="2" fontId="14" fillId="0" borderId="0" xfId="0" applyNumberFormat="1" applyFont="1" applyBorder="1" applyAlignment="1">
      <alignment horizontal="center" wrapText="1"/>
    </xf>
    <xf numFmtId="169" fontId="8" fillId="0" borderId="0" xfId="0" applyNumberFormat="1" applyFont="1" applyBorder="1" applyAlignment="1">
      <alignment horizontal="center" wrapText="1"/>
    </xf>
    <xf numFmtId="0" fontId="0" fillId="0" borderId="0" xfId="0" applyBorder="1" applyAlignment="1">
      <alignment wrapText="1"/>
    </xf>
    <xf numFmtId="0" fontId="7" fillId="0" borderId="0" xfId="0" applyFont="1" applyBorder="1" applyAlignment="1">
      <alignment horizontal="left"/>
    </xf>
    <xf numFmtId="0" fontId="7" fillId="0" borderId="0" xfId="0" applyFont="1" applyBorder="1" applyAlignment="1">
      <alignment/>
    </xf>
    <xf numFmtId="2" fontId="73" fillId="0" borderId="0" xfId="0" applyNumberFormat="1" applyFont="1" applyBorder="1" applyAlignment="1">
      <alignment horizontal="center" vertical="center" wrapText="1"/>
    </xf>
    <xf numFmtId="0" fontId="74" fillId="0" borderId="0" xfId="0" applyFont="1" applyAlignment="1">
      <alignment horizontal="center"/>
    </xf>
    <xf numFmtId="0" fontId="75" fillId="0" borderId="0" xfId="0" applyFont="1" applyAlignment="1">
      <alignment/>
    </xf>
    <xf numFmtId="0" fontId="76" fillId="0" borderId="11" xfId="0" applyFont="1" applyBorder="1" applyAlignment="1">
      <alignment/>
    </xf>
    <xf numFmtId="0" fontId="77" fillId="0" borderId="11" xfId="0" applyFont="1" applyBorder="1" applyAlignment="1">
      <alignment/>
    </xf>
    <xf numFmtId="0" fontId="75" fillId="0" borderId="11" xfId="0" applyFont="1" applyBorder="1" applyAlignment="1">
      <alignment/>
    </xf>
    <xf numFmtId="0" fontId="78" fillId="0" borderId="0" xfId="0" applyFont="1" applyAlignment="1">
      <alignment/>
    </xf>
    <xf numFmtId="0" fontId="79" fillId="0" borderId="0" xfId="0" applyFont="1" applyAlignment="1">
      <alignment/>
    </xf>
    <xf numFmtId="171" fontId="72" fillId="0" borderId="10" xfId="0" applyNumberFormat="1" applyFont="1" applyBorder="1" applyAlignment="1">
      <alignment horizontal="center" wrapText="1"/>
    </xf>
    <xf numFmtId="171" fontId="72" fillId="0" borderId="10" xfId="0" applyNumberFormat="1" applyFont="1" applyBorder="1" applyAlignment="1">
      <alignment wrapText="1"/>
    </xf>
    <xf numFmtId="171" fontId="8" fillId="0" borderId="10" xfId="0" applyNumberFormat="1" applyFont="1" applyFill="1" applyBorder="1" applyAlignment="1">
      <alignment horizontal="center" wrapText="1"/>
    </xf>
    <xf numFmtId="170" fontId="8" fillId="0" borderId="10" xfId="0" applyNumberFormat="1" applyFont="1" applyFill="1" applyBorder="1" applyAlignment="1">
      <alignment horizontal="center" wrapText="1"/>
    </xf>
    <xf numFmtId="1" fontId="8" fillId="33" borderId="10" xfId="0" applyNumberFormat="1" applyFont="1" applyFill="1" applyBorder="1" applyAlignment="1">
      <alignment horizontal="center" wrapText="1"/>
    </xf>
    <xf numFmtId="0" fontId="8" fillId="33" borderId="10" xfId="0" applyFont="1" applyFill="1" applyBorder="1" applyAlignment="1">
      <alignment horizontal="center" wrapText="1"/>
    </xf>
    <xf numFmtId="2" fontId="8" fillId="33" borderId="10" xfId="0" applyNumberFormat="1" applyFont="1" applyFill="1" applyBorder="1" applyAlignment="1">
      <alignment horizontal="center" wrapText="1"/>
    </xf>
    <xf numFmtId="0" fontId="8" fillId="0" borderId="10" xfId="0" applyFont="1" applyFill="1" applyBorder="1" applyAlignment="1">
      <alignment horizontal="center" wrapText="1"/>
    </xf>
    <xf numFmtId="169" fontId="8" fillId="0" borderId="10" xfId="0" applyNumberFormat="1" applyFont="1" applyFill="1" applyBorder="1" applyAlignment="1">
      <alignment horizontal="center" wrapText="1"/>
    </xf>
    <xf numFmtId="171" fontId="8" fillId="0" borderId="10" xfId="0" applyNumberFormat="1" applyFont="1" applyBorder="1" applyAlignment="1">
      <alignment horizontal="center" wrapText="1"/>
    </xf>
    <xf numFmtId="0" fontId="7" fillId="0" borderId="11" xfId="0" applyFont="1" applyBorder="1" applyAlignment="1">
      <alignment horizontal="left"/>
    </xf>
    <xf numFmtId="0" fontId="0" fillId="0" borderId="11" xfId="0" applyFont="1" applyBorder="1" applyAlignment="1">
      <alignment/>
    </xf>
    <xf numFmtId="0" fontId="15" fillId="0" borderId="0" xfId="0" applyFont="1" applyAlignment="1">
      <alignment/>
    </xf>
    <xf numFmtId="0" fontId="16" fillId="0" borderId="0" xfId="0" applyFont="1" applyAlignment="1">
      <alignment/>
    </xf>
    <xf numFmtId="0" fontId="0" fillId="0" borderId="12" xfId="0" applyBorder="1" applyAlignment="1">
      <alignment wrapText="1"/>
    </xf>
    <xf numFmtId="1" fontId="8" fillId="0" borderId="10" xfId="0" applyNumberFormat="1" applyFont="1" applyBorder="1" applyAlignment="1">
      <alignment horizontal="center" wrapText="1"/>
    </xf>
    <xf numFmtId="2" fontId="8" fillId="0" borderId="10" xfId="0" applyNumberFormat="1" applyFont="1" applyBorder="1" applyAlignment="1">
      <alignment horizontal="center" wrapText="1"/>
    </xf>
    <xf numFmtId="0" fontId="10" fillId="0" borderId="12" xfId="0" applyFont="1" applyBorder="1" applyAlignment="1">
      <alignment horizontal="center" vertical="center" wrapText="1"/>
    </xf>
    <xf numFmtId="0" fontId="19" fillId="0" borderId="10" xfId="0" applyFont="1" applyBorder="1" applyAlignment="1">
      <alignment horizontal="center" wrapText="1"/>
    </xf>
    <xf numFmtId="0" fontId="10" fillId="0" borderId="0" xfId="0" applyFont="1" applyAlignment="1">
      <alignment/>
    </xf>
    <xf numFmtId="0" fontId="0" fillId="0" borderId="0" xfId="0" applyFill="1" applyAlignment="1">
      <alignment/>
    </xf>
    <xf numFmtId="0" fontId="13" fillId="0" borderId="0" xfId="0" applyFont="1" applyAlignment="1">
      <alignment/>
    </xf>
    <xf numFmtId="0" fontId="15" fillId="0" borderId="0" xfId="0" applyFont="1" applyFill="1" applyAlignment="1">
      <alignment/>
    </xf>
    <xf numFmtId="0" fontId="4" fillId="0" borderId="0" xfId="0" applyFont="1" applyFill="1" applyAlignment="1">
      <alignment/>
    </xf>
    <xf numFmtId="0" fontId="21" fillId="0" borderId="0" xfId="0" applyFont="1" applyAlignment="1">
      <alignment/>
    </xf>
    <xf numFmtId="1" fontId="22" fillId="0" borderId="13" xfId="0" applyNumberFormat="1" applyFont="1" applyBorder="1" applyAlignment="1">
      <alignment horizontal="center" wrapText="1"/>
    </xf>
    <xf numFmtId="1" fontId="23" fillId="0" borderId="10" xfId="0" applyNumberFormat="1" applyFont="1" applyBorder="1" applyAlignment="1">
      <alignment horizontal="center" vertical="center" wrapText="1"/>
    </xf>
    <xf numFmtId="1" fontId="8" fillId="0" borderId="10" xfId="0" applyNumberFormat="1" applyFont="1" applyBorder="1" applyAlignment="1">
      <alignment horizontal="center" vertical="center" wrapText="1"/>
    </xf>
    <xf numFmtId="1" fontId="23" fillId="0" borderId="10" xfId="0" applyNumberFormat="1" applyFont="1" applyFill="1" applyBorder="1" applyAlignment="1">
      <alignment horizontal="center" vertical="center" wrapText="1"/>
    </xf>
    <xf numFmtId="1" fontId="24" fillId="0" borderId="13" xfId="0" applyNumberFormat="1" applyFont="1" applyBorder="1" applyAlignment="1">
      <alignment horizontal="center" vertical="center" wrapText="1"/>
    </xf>
    <xf numFmtId="2" fontId="25" fillId="0" borderId="10" xfId="0" applyNumberFormat="1" applyFont="1" applyBorder="1" applyAlignment="1">
      <alignment horizontal="center" vertical="center" wrapText="1"/>
    </xf>
    <xf numFmtId="0" fontId="7" fillId="0" borderId="11" xfId="0" applyFont="1" applyFill="1" applyBorder="1" applyAlignment="1">
      <alignment/>
    </xf>
    <xf numFmtId="0" fontId="0" fillId="0" borderId="0" xfId="0" applyFont="1" applyAlignment="1">
      <alignment/>
    </xf>
    <xf numFmtId="0" fontId="9" fillId="0" borderId="0" xfId="0" applyFont="1" applyFill="1" applyAlignment="1">
      <alignment vertical="center" wrapText="1"/>
    </xf>
    <xf numFmtId="0" fontId="9" fillId="0" borderId="0" xfId="0" applyFont="1" applyAlignment="1">
      <alignment vertical="center" wrapText="1"/>
    </xf>
    <xf numFmtId="0" fontId="6" fillId="0" borderId="0" xfId="0" applyFont="1" applyAlignment="1">
      <alignment vertical="center" wrapText="1"/>
    </xf>
    <xf numFmtId="0" fontId="6" fillId="0" borderId="11" xfId="0" applyFont="1" applyBorder="1" applyAlignment="1">
      <alignment/>
    </xf>
    <xf numFmtId="0" fontId="1" fillId="0" borderId="11" xfId="0" applyFont="1" applyBorder="1" applyAlignment="1">
      <alignment/>
    </xf>
    <xf numFmtId="170" fontId="8" fillId="0" borderId="10" xfId="0" applyNumberFormat="1" applyFont="1" applyBorder="1" applyAlignment="1">
      <alignment horizontal="center" vertical="top" wrapText="1"/>
    </xf>
    <xf numFmtId="0" fontId="11" fillId="0" borderId="10" xfId="0" applyFont="1" applyFill="1" applyBorder="1" applyAlignment="1">
      <alignment/>
    </xf>
    <xf numFmtId="0" fontId="8" fillId="0" borderId="10" xfId="0" applyFont="1" applyFill="1" applyBorder="1" applyAlignment="1">
      <alignment horizontal="center"/>
    </xf>
    <xf numFmtId="0" fontId="8" fillId="0" borderId="10" xfId="0" applyFont="1" applyFill="1" applyBorder="1" applyAlignment="1">
      <alignment/>
    </xf>
    <xf numFmtId="170" fontId="8" fillId="0" borderId="14" xfId="0" applyNumberFormat="1" applyFont="1" applyFill="1" applyBorder="1" applyAlignment="1">
      <alignment horizontal="center" wrapText="1"/>
    </xf>
    <xf numFmtId="0" fontId="8" fillId="0" borderId="10" xfId="0" applyFont="1" applyFill="1" applyBorder="1" applyAlignment="1">
      <alignment horizontal="center" vertical="top" wrapText="1"/>
    </xf>
    <xf numFmtId="0" fontId="0" fillId="33" borderId="0" xfId="0" applyFill="1" applyAlignment="1">
      <alignment/>
    </xf>
    <xf numFmtId="0" fontId="12" fillId="0" borderId="0" xfId="0" applyFont="1" applyAlignment="1">
      <alignment horizontal="center"/>
    </xf>
    <xf numFmtId="0" fontId="9" fillId="0" borderId="0" xfId="0" applyFont="1" applyAlignment="1">
      <alignment horizontal="center"/>
    </xf>
    <xf numFmtId="0" fontId="10" fillId="0" borderId="15" xfId="0" applyFont="1" applyBorder="1" applyAlignment="1">
      <alignment horizontal="center" vertical="center" textRotation="90" wrapText="1"/>
    </xf>
    <xf numFmtId="0" fontId="10" fillId="0" borderId="14" xfId="0" applyFont="1" applyBorder="1" applyAlignment="1">
      <alignment horizontal="center" vertical="center" textRotation="90" wrapText="1"/>
    </xf>
    <xf numFmtId="0" fontId="10" fillId="0" borderId="16" xfId="0" applyFont="1" applyBorder="1" applyAlignment="1">
      <alignment horizontal="center" vertical="center" textRotation="90" wrapText="1"/>
    </xf>
    <xf numFmtId="0" fontId="10" fillId="0" borderId="15" xfId="0" applyFont="1" applyBorder="1" applyAlignment="1">
      <alignment horizontal="left" vertical="center" textRotation="90" wrapText="1"/>
    </xf>
    <xf numFmtId="0" fontId="10" fillId="0" borderId="14" xfId="0" applyFont="1" applyBorder="1" applyAlignment="1">
      <alignment horizontal="left" vertical="center" textRotation="90" wrapText="1"/>
    </xf>
    <xf numFmtId="0" fontId="10" fillId="0" borderId="16" xfId="0" applyFont="1" applyBorder="1" applyAlignment="1">
      <alignment horizontal="left" vertical="center" textRotation="90" wrapText="1"/>
    </xf>
    <xf numFmtId="0" fontId="10" fillId="0" borderId="10" xfId="0" applyFont="1" applyBorder="1" applyAlignment="1">
      <alignment horizontal="center" vertical="center" textRotation="90"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xf>
    <xf numFmtId="0" fontId="9" fillId="0" borderId="0" xfId="0" applyFont="1" applyAlignment="1">
      <alignment horizontal="left" vertical="center" wrapText="1"/>
    </xf>
    <xf numFmtId="0" fontId="11" fillId="0" borderId="16" xfId="0" applyFont="1" applyBorder="1" applyAlignment="1">
      <alignment horizontal="center" vertical="center" wrapText="1"/>
    </xf>
    <xf numFmtId="14" fontId="0" fillId="0" borderId="11" xfId="0" applyNumberFormat="1" applyFont="1" applyBorder="1" applyAlignment="1">
      <alignment horizontal="center"/>
    </xf>
    <xf numFmtId="0" fontId="0" fillId="0" borderId="11" xfId="0" applyFont="1" applyBorder="1" applyAlignment="1">
      <alignment horizontal="center"/>
    </xf>
    <xf numFmtId="169" fontId="0" fillId="0" borderId="12" xfId="0" applyNumberFormat="1" applyFont="1" applyBorder="1" applyAlignment="1">
      <alignment horizontal="center" vertical="center" wrapText="1"/>
    </xf>
    <xf numFmtId="0" fontId="10" fillId="0" borderId="13" xfId="0" applyFont="1" applyBorder="1" applyAlignment="1">
      <alignment horizontal="center" vertical="center" textRotation="90" wrapText="1"/>
    </xf>
    <xf numFmtId="0" fontId="10" fillId="0" borderId="18" xfId="0" applyFont="1" applyBorder="1" applyAlignment="1">
      <alignment horizontal="center" vertical="center" wrapText="1"/>
    </xf>
    <xf numFmtId="0" fontId="20" fillId="0" borderId="0" xfId="0" applyFont="1" applyAlignment="1">
      <alignment horizontal="center"/>
    </xf>
    <xf numFmtId="0" fontId="6" fillId="0" borderId="11" xfId="0" applyFont="1" applyBorder="1" applyAlignment="1">
      <alignment horizontal="center" vertical="center" wrapText="1"/>
    </xf>
    <xf numFmtId="0" fontId="13" fillId="0" borderId="13" xfId="0" applyFont="1" applyBorder="1" applyAlignment="1">
      <alignment horizontal="center" vertical="center" textRotation="90" wrapText="1"/>
    </xf>
    <xf numFmtId="0" fontId="10" fillId="0" borderId="19" xfId="0" applyFont="1" applyBorder="1" applyAlignment="1">
      <alignment horizontal="center" vertical="center" textRotation="90" wrapText="1"/>
    </xf>
    <xf numFmtId="0" fontId="10" fillId="0" borderId="20" xfId="0" applyFont="1" applyBorder="1" applyAlignment="1">
      <alignment horizontal="center" vertical="center" textRotation="90" wrapText="1"/>
    </xf>
    <xf numFmtId="0" fontId="10" fillId="0" borderId="21" xfId="0" applyFont="1" applyBorder="1" applyAlignment="1">
      <alignment horizontal="center" vertical="center" textRotation="90" wrapText="1"/>
    </xf>
    <xf numFmtId="0" fontId="10" fillId="0" borderId="13" xfId="0" applyFont="1" applyBorder="1" applyAlignment="1">
      <alignment horizontal="left" textRotation="90" wrapText="1"/>
    </xf>
    <xf numFmtId="0" fontId="10" fillId="0" borderId="10" xfId="0" applyFont="1" applyBorder="1" applyAlignment="1">
      <alignment horizontal="left" textRotation="90" wrapText="1"/>
    </xf>
    <xf numFmtId="0" fontId="10" fillId="0" borderId="10" xfId="0" applyFont="1" applyFill="1" applyBorder="1" applyAlignment="1">
      <alignment horizontal="left" textRotation="90" wrapText="1"/>
    </xf>
    <xf numFmtId="0" fontId="10" fillId="0" borderId="15" xfId="0" applyFont="1" applyBorder="1" applyAlignment="1">
      <alignment horizontal="left" textRotation="90" wrapText="1"/>
    </xf>
    <xf numFmtId="0" fontId="0" fillId="0" borderId="14" xfId="0" applyBorder="1" applyAlignment="1">
      <alignment horizontal="left" textRotation="90" wrapText="1"/>
    </xf>
    <xf numFmtId="0" fontId="0" fillId="0" borderId="16" xfId="0" applyBorder="1" applyAlignment="1">
      <alignment horizontal="left" textRotation="90" wrapText="1"/>
    </xf>
    <xf numFmtId="0" fontId="10" fillId="0" borderId="15" xfId="0" applyFont="1" applyFill="1" applyBorder="1" applyAlignment="1">
      <alignment horizontal="left" textRotation="90" wrapText="1"/>
    </xf>
    <xf numFmtId="0" fontId="10" fillId="0" borderId="14" xfId="0" applyFont="1" applyFill="1" applyBorder="1" applyAlignment="1">
      <alignment horizontal="left" textRotation="90" wrapText="1"/>
    </xf>
    <xf numFmtId="0" fontId="10" fillId="0" borderId="16" xfId="0" applyFont="1" applyFill="1" applyBorder="1" applyAlignment="1">
      <alignment horizontal="left" textRotation="90" wrapText="1"/>
    </xf>
    <xf numFmtId="0" fontId="10" fillId="0" borderId="14" xfId="0" applyFont="1" applyBorder="1" applyAlignment="1">
      <alignment horizontal="left" textRotation="90" wrapText="1"/>
    </xf>
    <xf numFmtId="0" fontId="10" fillId="0" borderId="16" xfId="0" applyFont="1" applyBorder="1" applyAlignment="1">
      <alignment horizontal="left" textRotation="90" wrapText="1"/>
    </xf>
    <xf numFmtId="0" fontId="0" fillId="0" borderId="14" xfId="0" applyFill="1" applyBorder="1" applyAlignment="1">
      <alignment horizontal="left" textRotation="90" wrapText="1"/>
    </xf>
    <xf numFmtId="0" fontId="0" fillId="0" borderId="16" xfId="0" applyFill="1" applyBorder="1" applyAlignment="1">
      <alignment horizontal="left" textRotation="90" wrapText="1"/>
    </xf>
    <xf numFmtId="0" fontId="0" fillId="0" borderId="12" xfId="0" applyBorder="1" applyAlignment="1">
      <alignment wrapText="1"/>
    </xf>
    <xf numFmtId="0" fontId="10" fillId="0" borderId="22" xfId="0" applyFont="1" applyFill="1" applyBorder="1" applyAlignment="1">
      <alignment horizontal="left" textRotation="90" wrapText="1"/>
    </xf>
    <xf numFmtId="0" fontId="10" fillId="0" borderId="23" xfId="0" applyFont="1" applyFill="1" applyBorder="1" applyAlignment="1">
      <alignment horizontal="left" textRotation="90" wrapText="1"/>
    </xf>
    <xf numFmtId="0" fontId="10" fillId="0" borderId="24" xfId="0" applyFont="1" applyFill="1" applyBorder="1" applyAlignment="1">
      <alignment horizontal="left" textRotation="90" wrapText="1"/>
    </xf>
    <xf numFmtId="0" fontId="8" fillId="0" borderId="10" xfId="0" applyNumberFormat="1" applyFont="1" applyBorder="1" applyAlignment="1">
      <alignment horizontal="center" vertical="center"/>
    </xf>
    <xf numFmtId="1" fontId="1" fillId="0" borderId="10" xfId="0" applyNumberFormat="1"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1052;&#1086;&#1080;%20&#1076;&#1086;&#1082;&#1091;&#1084;&#1077;&#1085;&#1090;&#1099;\&#1044;&#1077;&#1082;&#1072;&#1076;&#1085;&#1099;&#1077;%20&#1086;&#1090;&#1095;&#1077;&#1090;&#1099;\&#1050;&#1054;&#1044;&#1045;&#1050;&#1057;\&#1057;&#1077;&#1088;&#1090;&#1080;&#1092;&#1080;&#1082;&#1072;&#1090;%20&#1079;&#1072;%20&#1084;-&#1094;\&#1087;&#1077;&#1088;&#1077;&#1089;&#1095;&#1077;&#109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52"/>
  <sheetViews>
    <sheetView zoomScaleSheetLayoutView="100" zoomScalePageLayoutView="0" workbookViewId="0" topLeftCell="H2">
      <selection activeCell="H50" sqref="H50"/>
    </sheetView>
  </sheetViews>
  <sheetFormatPr defaultColWidth="9.00390625" defaultRowHeight="12.75"/>
  <cols>
    <col min="1" max="1" width="4.75390625" style="0" customWidth="1"/>
    <col min="2" max="2" width="7.25390625" style="0" customWidth="1"/>
    <col min="3" max="3" width="7.75390625" style="0" customWidth="1"/>
    <col min="4" max="5" width="7.875" style="0" customWidth="1"/>
    <col min="6" max="6" width="7.75390625" style="0" customWidth="1"/>
    <col min="7" max="7" width="8.00390625" style="0" customWidth="1"/>
    <col min="8" max="8" width="7.75390625" style="0" customWidth="1"/>
    <col min="9" max="9" width="7.625" style="0" customWidth="1"/>
    <col min="10" max="10" width="8.125" style="0" customWidth="1"/>
    <col min="11" max="11" width="7.375" style="0" customWidth="1"/>
    <col min="12" max="13" width="7.875" style="0" customWidth="1"/>
    <col min="14" max="14" width="7.25390625" style="0" customWidth="1"/>
    <col min="15" max="16" width="7.75390625" style="0" customWidth="1"/>
    <col min="17" max="18" width="7.375" style="0" customWidth="1"/>
    <col min="19" max="21" width="8.125" style="0" customWidth="1"/>
    <col min="22" max="23" width="7.625" style="0" customWidth="1"/>
    <col min="24" max="24" width="7.875" style="0" customWidth="1"/>
    <col min="25" max="25" width="8.625" style="0" customWidth="1"/>
    <col min="26" max="26" width="6.375" style="0" customWidth="1"/>
    <col min="27" max="28" width="9.125" style="0" customWidth="1"/>
    <col min="29" max="29" width="9.125" style="6" customWidth="1"/>
  </cols>
  <sheetData>
    <row r="1" spans="1:27" ht="12.75">
      <c r="A1" s="47" t="s">
        <v>30</v>
      </c>
      <c r="B1" s="47"/>
      <c r="C1" s="47"/>
      <c r="D1" s="47"/>
      <c r="E1" s="47"/>
      <c r="F1" s="47"/>
      <c r="H1" s="29"/>
      <c r="I1" s="29"/>
      <c r="J1" s="29"/>
      <c r="K1" s="29"/>
      <c r="L1" s="29"/>
      <c r="M1" s="29"/>
      <c r="N1" s="29"/>
      <c r="O1" s="29"/>
      <c r="P1" s="29"/>
      <c r="Q1" s="29"/>
      <c r="R1" s="29"/>
      <c r="S1" s="29"/>
      <c r="T1" s="29"/>
      <c r="U1" s="29"/>
      <c r="V1" s="29"/>
      <c r="W1" s="29"/>
      <c r="X1" s="29"/>
      <c r="Y1" s="29"/>
      <c r="Z1" s="29"/>
      <c r="AA1" s="29"/>
    </row>
    <row r="2" spans="1:27" ht="12.75">
      <c r="A2" s="47" t="s">
        <v>42</v>
      </c>
      <c r="B2" s="47"/>
      <c r="C2" s="47"/>
      <c r="D2" s="47"/>
      <c r="E2" s="47"/>
      <c r="F2" s="47"/>
      <c r="H2" s="29"/>
      <c r="I2" s="29"/>
      <c r="J2" s="29"/>
      <c r="K2" s="29"/>
      <c r="L2" s="29"/>
      <c r="M2" s="29"/>
      <c r="N2" s="29"/>
      <c r="O2" s="29"/>
      <c r="P2" s="29"/>
      <c r="Q2" s="29"/>
      <c r="R2" s="29"/>
      <c r="S2" s="29"/>
      <c r="T2" s="29"/>
      <c r="U2" s="29"/>
      <c r="V2" s="29"/>
      <c r="W2" s="29"/>
      <c r="X2" s="29"/>
      <c r="Y2" s="29"/>
      <c r="Z2" s="29"/>
      <c r="AA2" s="29"/>
    </row>
    <row r="3" spans="1:27" ht="12.75">
      <c r="A3" s="48" t="s">
        <v>43</v>
      </c>
      <c r="B3" s="47"/>
      <c r="C3" s="47"/>
      <c r="D3" s="47"/>
      <c r="E3" s="47"/>
      <c r="F3" s="47"/>
      <c r="H3" s="29"/>
      <c r="I3" s="33"/>
      <c r="J3" s="33"/>
      <c r="K3" s="33"/>
      <c r="L3" s="33"/>
      <c r="M3" s="33"/>
      <c r="N3" s="34"/>
      <c r="O3" s="34"/>
      <c r="P3" s="34"/>
      <c r="Q3" s="34"/>
      <c r="R3" s="34"/>
      <c r="S3" s="34"/>
      <c r="T3" s="34"/>
      <c r="U3" s="34"/>
      <c r="V3" s="34"/>
      <c r="W3" s="34"/>
      <c r="X3" s="34"/>
      <c r="Y3" s="34"/>
      <c r="Z3" s="34"/>
      <c r="AA3" s="34"/>
    </row>
    <row r="4" spans="1:27" ht="12.75">
      <c r="A4" s="47" t="s">
        <v>32</v>
      </c>
      <c r="B4" s="47"/>
      <c r="C4" s="47"/>
      <c r="D4" s="47"/>
      <c r="E4" s="47"/>
      <c r="F4" s="47"/>
      <c r="H4" s="29"/>
      <c r="I4" s="33"/>
      <c r="J4" s="33"/>
      <c r="K4" s="33"/>
      <c r="L4" s="33"/>
      <c r="M4" s="33"/>
      <c r="N4" s="34"/>
      <c r="O4" s="34"/>
      <c r="P4" s="34"/>
      <c r="Q4" s="34"/>
      <c r="R4" s="34"/>
      <c r="S4" s="34"/>
      <c r="T4" s="34"/>
      <c r="U4" s="34"/>
      <c r="V4" s="34"/>
      <c r="W4" s="34"/>
      <c r="X4" s="34"/>
      <c r="Y4" s="34"/>
      <c r="Z4" s="34"/>
      <c r="AA4" s="34"/>
    </row>
    <row r="5" spans="1:27" ht="12.75">
      <c r="A5" s="47" t="s">
        <v>44</v>
      </c>
      <c r="B5" s="47"/>
      <c r="C5" s="47"/>
      <c r="D5" s="47"/>
      <c r="E5" s="47"/>
      <c r="F5" s="47"/>
      <c r="H5" s="29"/>
      <c r="I5" s="33"/>
      <c r="J5" s="33"/>
      <c r="K5" s="33"/>
      <c r="L5" s="33"/>
      <c r="M5" s="33"/>
      <c r="N5" s="34"/>
      <c r="O5" s="34"/>
      <c r="P5" s="34"/>
      <c r="Q5" s="34"/>
      <c r="R5" s="34"/>
      <c r="S5" s="34"/>
      <c r="T5" s="34"/>
      <c r="U5" s="34"/>
      <c r="V5" s="34"/>
      <c r="W5" s="34"/>
      <c r="X5" s="34"/>
      <c r="Y5" s="34"/>
      <c r="Z5" s="34"/>
      <c r="AA5" s="34"/>
    </row>
    <row r="6" spans="1:27" ht="19.5" customHeight="1">
      <c r="A6" s="29"/>
      <c r="B6" s="80" t="s">
        <v>18</v>
      </c>
      <c r="C6" s="80"/>
      <c r="D6" s="80"/>
      <c r="E6" s="80"/>
      <c r="F6" s="80"/>
      <c r="G6" s="80"/>
      <c r="H6" s="80"/>
      <c r="I6" s="80"/>
      <c r="J6" s="80"/>
      <c r="K6" s="80"/>
      <c r="L6" s="80"/>
      <c r="M6" s="80"/>
      <c r="N6" s="80"/>
      <c r="O6" s="80"/>
      <c r="P6" s="80"/>
      <c r="Q6" s="80"/>
      <c r="R6" s="80"/>
      <c r="S6" s="80"/>
      <c r="T6" s="80"/>
      <c r="U6" s="80"/>
      <c r="V6" s="80"/>
      <c r="W6" s="80"/>
      <c r="X6" s="80"/>
      <c r="Y6" s="80"/>
      <c r="Z6" s="80"/>
      <c r="AA6" s="81"/>
    </row>
    <row r="7" spans="1:27" ht="81.75" customHeight="1">
      <c r="A7" s="93" t="s">
        <v>50</v>
      </c>
      <c r="B7" s="93"/>
      <c r="C7" s="93"/>
      <c r="D7" s="93"/>
      <c r="E7" s="93"/>
      <c r="F7" s="93"/>
      <c r="G7" s="93"/>
      <c r="H7" s="93"/>
      <c r="I7" s="93"/>
      <c r="J7" s="93"/>
      <c r="K7" s="93"/>
      <c r="L7" s="93"/>
      <c r="M7" s="93"/>
      <c r="N7" s="93"/>
      <c r="O7" s="93"/>
      <c r="P7" s="93"/>
      <c r="Q7" s="93"/>
      <c r="R7" s="93"/>
      <c r="S7" s="93"/>
      <c r="T7" s="93"/>
      <c r="U7" s="93"/>
      <c r="V7" s="93"/>
      <c r="W7" s="93"/>
      <c r="X7" s="93"/>
      <c r="Y7" s="93"/>
      <c r="Z7" s="34"/>
      <c r="AA7" s="34"/>
    </row>
    <row r="8" spans="1:27" ht="15" customHeight="1">
      <c r="A8" s="91" t="s">
        <v>130</v>
      </c>
      <c r="B8" s="92"/>
      <c r="C8" s="92"/>
      <c r="D8" s="92"/>
      <c r="E8" s="92"/>
      <c r="F8" s="92"/>
      <c r="G8" s="92"/>
      <c r="H8" s="92"/>
      <c r="I8" s="92"/>
      <c r="J8" s="92"/>
      <c r="K8" s="92"/>
      <c r="L8" s="92"/>
      <c r="M8" s="92"/>
      <c r="N8" s="92"/>
      <c r="O8" s="92"/>
      <c r="P8" s="92"/>
      <c r="Q8" s="92"/>
      <c r="R8" s="92"/>
      <c r="S8" s="92"/>
      <c r="T8" s="92"/>
      <c r="U8" s="92"/>
      <c r="V8" s="92"/>
      <c r="W8" s="92"/>
      <c r="X8" s="92"/>
      <c r="Y8" s="92"/>
      <c r="Z8" s="34"/>
      <c r="AA8" s="34"/>
    </row>
    <row r="9" spans="1:29" ht="21" customHeight="1">
      <c r="A9" s="82" t="s">
        <v>26</v>
      </c>
      <c r="B9" s="89" t="s">
        <v>17</v>
      </c>
      <c r="C9" s="90"/>
      <c r="D9" s="90"/>
      <c r="E9" s="90"/>
      <c r="F9" s="90"/>
      <c r="G9" s="90"/>
      <c r="H9" s="90"/>
      <c r="I9" s="90"/>
      <c r="J9" s="90"/>
      <c r="K9" s="90"/>
      <c r="L9" s="90"/>
      <c r="M9" s="99"/>
      <c r="N9" s="89" t="s">
        <v>6</v>
      </c>
      <c r="O9" s="90"/>
      <c r="P9" s="90"/>
      <c r="Q9" s="90"/>
      <c r="R9" s="90"/>
      <c r="S9" s="90"/>
      <c r="T9" s="52"/>
      <c r="U9" s="85" t="s">
        <v>22</v>
      </c>
      <c r="V9" s="82" t="s">
        <v>23</v>
      </c>
      <c r="W9" s="82" t="s">
        <v>35</v>
      </c>
      <c r="X9" s="82" t="s">
        <v>25</v>
      </c>
      <c r="Y9" s="82" t="s">
        <v>24</v>
      </c>
      <c r="Z9" s="3"/>
      <c r="AB9" s="6"/>
      <c r="AC9"/>
    </row>
    <row r="10" spans="1:29" ht="48.75" customHeight="1">
      <c r="A10" s="83"/>
      <c r="B10" s="98" t="s">
        <v>2</v>
      </c>
      <c r="C10" s="88" t="s">
        <v>3</v>
      </c>
      <c r="D10" s="88" t="s">
        <v>4</v>
      </c>
      <c r="E10" s="88" t="s">
        <v>5</v>
      </c>
      <c r="F10" s="88" t="s">
        <v>8</v>
      </c>
      <c r="G10" s="88" t="s">
        <v>9</v>
      </c>
      <c r="H10" s="88" t="s">
        <v>10</v>
      </c>
      <c r="I10" s="88" t="s">
        <v>11</v>
      </c>
      <c r="J10" s="88" t="s">
        <v>12</v>
      </c>
      <c r="K10" s="88" t="s">
        <v>13</v>
      </c>
      <c r="L10" s="82" t="s">
        <v>14</v>
      </c>
      <c r="M10" s="82" t="s">
        <v>15</v>
      </c>
      <c r="N10" s="82" t="s">
        <v>7</v>
      </c>
      <c r="O10" s="82" t="s">
        <v>19</v>
      </c>
      <c r="P10" s="82" t="s">
        <v>33</v>
      </c>
      <c r="Q10" s="82" t="s">
        <v>20</v>
      </c>
      <c r="R10" s="82" t="s">
        <v>45</v>
      </c>
      <c r="S10" s="82" t="s">
        <v>21</v>
      </c>
      <c r="T10" s="82" t="s">
        <v>46</v>
      </c>
      <c r="U10" s="86"/>
      <c r="V10" s="83"/>
      <c r="W10" s="83"/>
      <c r="X10" s="83"/>
      <c r="Y10" s="83"/>
      <c r="Z10" s="3"/>
      <c r="AB10" s="6"/>
      <c r="AC10"/>
    </row>
    <row r="11" spans="1:29" ht="15.75" customHeight="1">
      <c r="A11" s="83"/>
      <c r="B11" s="98"/>
      <c r="C11" s="88"/>
      <c r="D11" s="88"/>
      <c r="E11" s="88"/>
      <c r="F11" s="88"/>
      <c r="G11" s="88"/>
      <c r="H11" s="88"/>
      <c r="I11" s="88"/>
      <c r="J11" s="88"/>
      <c r="K11" s="88"/>
      <c r="L11" s="83"/>
      <c r="M11" s="83"/>
      <c r="N11" s="83"/>
      <c r="O11" s="83"/>
      <c r="P11" s="83"/>
      <c r="Q11" s="83"/>
      <c r="R11" s="83"/>
      <c r="S11" s="83"/>
      <c r="T11" s="83"/>
      <c r="U11" s="86"/>
      <c r="V11" s="83"/>
      <c r="W11" s="83"/>
      <c r="X11" s="83"/>
      <c r="Y11" s="83"/>
      <c r="Z11" s="3"/>
      <c r="AB11" s="6"/>
      <c r="AC11"/>
    </row>
    <row r="12" spans="1:29" ht="21.75" customHeight="1">
      <c r="A12" s="94"/>
      <c r="B12" s="98"/>
      <c r="C12" s="88"/>
      <c r="D12" s="88"/>
      <c r="E12" s="88"/>
      <c r="F12" s="88"/>
      <c r="G12" s="88"/>
      <c r="H12" s="88"/>
      <c r="I12" s="88"/>
      <c r="J12" s="88"/>
      <c r="K12" s="88"/>
      <c r="L12" s="84"/>
      <c r="M12" s="84"/>
      <c r="N12" s="84"/>
      <c r="O12" s="84"/>
      <c r="P12" s="84"/>
      <c r="Q12" s="84"/>
      <c r="R12" s="84"/>
      <c r="S12" s="84"/>
      <c r="T12" s="84"/>
      <c r="U12" s="87"/>
      <c r="V12" s="84"/>
      <c r="W12" s="84"/>
      <c r="X12" s="84"/>
      <c r="Y12" s="84"/>
      <c r="Z12" s="3"/>
      <c r="AB12" s="6"/>
      <c r="AC12"/>
    </row>
    <row r="13" spans="1:29" ht="13.5" customHeight="1">
      <c r="A13" s="16">
        <v>1</v>
      </c>
      <c r="B13" s="8">
        <v>94.397</v>
      </c>
      <c r="C13" s="8">
        <v>3.1</v>
      </c>
      <c r="D13" s="8">
        <v>1.052</v>
      </c>
      <c r="E13" s="8">
        <v>0.159</v>
      </c>
      <c r="F13" s="8">
        <v>0.189</v>
      </c>
      <c r="G13" s="8">
        <v>0.002</v>
      </c>
      <c r="H13" s="8">
        <v>0.042</v>
      </c>
      <c r="I13" s="8">
        <v>0.034</v>
      </c>
      <c r="J13" s="8">
        <v>0.035</v>
      </c>
      <c r="K13" s="8">
        <v>0.007</v>
      </c>
      <c r="L13" s="8">
        <v>0.715</v>
      </c>
      <c r="M13" s="8">
        <v>0.268</v>
      </c>
      <c r="N13" s="37">
        <v>0.7147</v>
      </c>
      <c r="O13" s="41">
        <f aca="true" t="shared" si="0" ref="O13:O22">P13*0.0041868</f>
        <v>34.8425496</v>
      </c>
      <c r="P13" s="39">
        <v>8322</v>
      </c>
      <c r="Q13" s="41">
        <f aca="true" t="shared" si="1" ref="Q13:Q22">R13*0.0041868</f>
        <v>38.6148564</v>
      </c>
      <c r="R13" s="40">
        <v>9223</v>
      </c>
      <c r="S13" s="41">
        <f aca="true" t="shared" si="2" ref="S13:S22">T13*0.0041868</f>
        <v>50.1411168</v>
      </c>
      <c r="T13" s="40">
        <v>11976</v>
      </c>
      <c r="U13" s="42">
        <v>-12.4</v>
      </c>
      <c r="V13" s="42">
        <v>-3.6</v>
      </c>
      <c r="W13" s="74"/>
      <c r="X13" s="53" t="s">
        <v>48</v>
      </c>
      <c r="Y13" s="53" t="s">
        <v>49</v>
      </c>
      <c r="AA13" s="4">
        <f aca="true" t="shared" si="3" ref="AA13:AA43">SUM(B13:M13)</f>
        <v>100.00000000000001</v>
      </c>
      <c r="AB13" s="28" t="str">
        <f>IF(AA13=100,"ОК"," ")</f>
        <v>ОК</v>
      </c>
      <c r="AC13"/>
    </row>
    <row r="14" spans="1:29" ht="13.5" customHeight="1">
      <c r="A14" s="16">
        <v>2</v>
      </c>
      <c r="B14" s="8">
        <v>94.699</v>
      </c>
      <c r="C14" s="8">
        <v>2.877</v>
      </c>
      <c r="D14" s="8">
        <v>0.98</v>
      </c>
      <c r="E14" s="8">
        <v>0.149</v>
      </c>
      <c r="F14" s="8">
        <v>0.178</v>
      </c>
      <c r="G14" s="8">
        <v>0.002</v>
      </c>
      <c r="H14" s="8">
        <v>0.041</v>
      </c>
      <c r="I14" s="8">
        <v>0.034</v>
      </c>
      <c r="J14" s="8">
        <v>0.038</v>
      </c>
      <c r="K14" s="8">
        <v>0.007</v>
      </c>
      <c r="L14" s="8">
        <v>0.748</v>
      </c>
      <c r="M14" s="8">
        <v>0.248</v>
      </c>
      <c r="N14" s="37">
        <v>0.7121</v>
      </c>
      <c r="O14" s="41">
        <f t="shared" si="0"/>
        <v>34.729506</v>
      </c>
      <c r="P14" s="39">
        <v>8295</v>
      </c>
      <c r="Q14" s="41">
        <f t="shared" si="1"/>
        <v>38.4934392</v>
      </c>
      <c r="R14" s="40">
        <v>9194</v>
      </c>
      <c r="S14" s="41">
        <f t="shared" si="2"/>
        <v>50.0699412</v>
      </c>
      <c r="T14" s="40">
        <v>11959</v>
      </c>
      <c r="U14" s="42">
        <v>-12.4</v>
      </c>
      <c r="V14" s="42">
        <v>-4.5</v>
      </c>
      <c r="W14" s="75"/>
      <c r="X14" s="35"/>
      <c r="Y14" s="17"/>
      <c r="AA14" s="4">
        <f t="shared" si="3"/>
        <v>100.001</v>
      </c>
      <c r="AB14" s="28" t="str">
        <f>IF(AA14=100,"ОК"," ")</f>
        <v> </v>
      </c>
      <c r="AC14"/>
    </row>
    <row r="15" spans="1:29" ht="13.5" customHeight="1">
      <c r="A15" s="16">
        <v>3</v>
      </c>
      <c r="B15" s="38">
        <v>94.813</v>
      </c>
      <c r="C15" s="38">
        <v>2.805</v>
      </c>
      <c r="D15" s="38">
        <v>0.931</v>
      </c>
      <c r="E15" s="38">
        <v>0.146</v>
      </c>
      <c r="F15" s="38">
        <v>0.165</v>
      </c>
      <c r="G15" s="38">
        <v>0.002</v>
      </c>
      <c r="H15" s="38">
        <v>0.04</v>
      </c>
      <c r="I15" s="38">
        <v>0.031</v>
      </c>
      <c r="J15" s="38">
        <v>0.039</v>
      </c>
      <c r="K15" s="38">
        <v>0.007</v>
      </c>
      <c r="L15" s="38">
        <v>0.781</v>
      </c>
      <c r="M15" s="38">
        <v>0.241</v>
      </c>
      <c r="N15" s="37">
        <v>0.7109</v>
      </c>
      <c r="O15" s="41">
        <f t="shared" si="0"/>
        <v>34.658330400000004</v>
      </c>
      <c r="P15" s="39">
        <v>8278</v>
      </c>
      <c r="Q15" s="41">
        <f t="shared" si="1"/>
        <v>38.4180768</v>
      </c>
      <c r="R15" s="40">
        <v>9176</v>
      </c>
      <c r="S15" s="41">
        <f t="shared" si="2"/>
        <v>50.0196996</v>
      </c>
      <c r="T15" s="40">
        <v>11947</v>
      </c>
      <c r="U15" s="42">
        <v>-12.2</v>
      </c>
      <c r="V15" s="42">
        <v>-4.4</v>
      </c>
      <c r="W15" s="74"/>
      <c r="X15" s="17"/>
      <c r="Y15" s="17"/>
      <c r="AA15" s="4">
        <f t="shared" si="3"/>
        <v>100.00100000000003</v>
      </c>
      <c r="AB15" s="28" t="str">
        <f>IF(AA15=100,"ОК"," ")</f>
        <v> </v>
      </c>
      <c r="AC15"/>
    </row>
    <row r="16" spans="1:29" ht="13.5" customHeight="1">
      <c r="A16" s="16">
        <v>4</v>
      </c>
      <c r="B16" s="38">
        <v>94.755</v>
      </c>
      <c r="C16" s="38">
        <v>2.853</v>
      </c>
      <c r="D16" s="38">
        <v>0.939</v>
      </c>
      <c r="E16" s="38">
        <v>0.148</v>
      </c>
      <c r="F16" s="38">
        <v>0.166</v>
      </c>
      <c r="G16" s="38">
        <v>0.002</v>
      </c>
      <c r="H16" s="38">
        <v>0.04</v>
      </c>
      <c r="I16" s="38">
        <v>0.031</v>
      </c>
      <c r="J16" s="38">
        <v>0.041</v>
      </c>
      <c r="K16" s="38">
        <v>0.007</v>
      </c>
      <c r="L16" s="38">
        <v>0.781</v>
      </c>
      <c r="M16" s="38">
        <v>0.238</v>
      </c>
      <c r="N16" s="37">
        <v>0.7113</v>
      </c>
      <c r="O16" s="41">
        <f t="shared" si="0"/>
        <v>34.6792644</v>
      </c>
      <c r="P16" s="39">
        <v>8283</v>
      </c>
      <c r="Q16" s="41">
        <f t="shared" si="1"/>
        <v>38.4390108</v>
      </c>
      <c r="R16" s="40">
        <v>9181</v>
      </c>
      <c r="S16" s="41">
        <f t="shared" si="2"/>
        <v>50.03226</v>
      </c>
      <c r="T16" s="40">
        <v>11950</v>
      </c>
      <c r="U16" s="42"/>
      <c r="V16" s="42"/>
      <c r="W16" s="74"/>
      <c r="X16" s="35"/>
      <c r="Y16" s="17"/>
      <c r="AA16" s="4">
        <f t="shared" si="3"/>
        <v>100.00099999999999</v>
      </c>
      <c r="AB16" s="28" t="str">
        <f aca="true" t="shared" si="4" ref="AB16:AB43">IF(AA16=100,"ОК"," ")</f>
        <v> </v>
      </c>
      <c r="AC16"/>
    </row>
    <row r="17" spans="1:29" ht="13.5" customHeight="1">
      <c r="A17" s="16">
        <v>5</v>
      </c>
      <c r="B17" s="38">
        <v>94.596</v>
      </c>
      <c r="C17" s="38">
        <v>2.992</v>
      </c>
      <c r="D17" s="38">
        <v>0.979</v>
      </c>
      <c r="E17" s="38">
        <v>0.155</v>
      </c>
      <c r="F17" s="38">
        <v>0.171</v>
      </c>
      <c r="G17" s="38">
        <v>0.002</v>
      </c>
      <c r="H17" s="38">
        <v>0.041</v>
      </c>
      <c r="I17" s="38">
        <v>0.032</v>
      </c>
      <c r="J17" s="38">
        <v>0.04</v>
      </c>
      <c r="K17" s="38">
        <v>0.007</v>
      </c>
      <c r="L17" s="38">
        <v>0.741</v>
      </c>
      <c r="M17" s="38">
        <v>0.243</v>
      </c>
      <c r="N17" s="37">
        <v>0.7127</v>
      </c>
      <c r="O17" s="41">
        <f t="shared" si="0"/>
        <v>34.7630004</v>
      </c>
      <c r="P17" s="39">
        <v>8303</v>
      </c>
      <c r="Q17" s="41">
        <f t="shared" si="1"/>
        <v>38.5269336</v>
      </c>
      <c r="R17" s="40">
        <v>9202</v>
      </c>
      <c r="S17" s="41">
        <f t="shared" si="2"/>
        <v>50.095062</v>
      </c>
      <c r="T17" s="40">
        <v>11965</v>
      </c>
      <c r="U17" s="42"/>
      <c r="V17" s="42"/>
      <c r="W17" s="76"/>
      <c r="X17" s="35"/>
      <c r="Y17" s="17"/>
      <c r="AA17" s="4">
        <f t="shared" si="3"/>
        <v>99.99900000000001</v>
      </c>
      <c r="AB17" s="28" t="str">
        <f t="shared" si="4"/>
        <v> </v>
      </c>
      <c r="AC17"/>
    </row>
    <row r="18" spans="1:29" ht="13.5" customHeight="1">
      <c r="A18" s="16">
        <v>6</v>
      </c>
      <c r="B18" s="38">
        <v>93.305</v>
      </c>
      <c r="C18" s="38">
        <v>3.845</v>
      </c>
      <c r="D18" s="38">
        <v>1.231</v>
      </c>
      <c r="E18" s="38">
        <v>0.197</v>
      </c>
      <c r="F18" s="38">
        <v>0.209</v>
      </c>
      <c r="G18" s="38">
        <v>0.002</v>
      </c>
      <c r="H18" s="38">
        <v>0.046</v>
      </c>
      <c r="I18" s="38">
        <v>0.034</v>
      </c>
      <c r="J18" s="38">
        <v>0.041</v>
      </c>
      <c r="K18" s="38">
        <v>0.006</v>
      </c>
      <c r="L18" s="38">
        <v>0.751</v>
      </c>
      <c r="M18" s="38">
        <v>0.334</v>
      </c>
      <c r="N18" s="37">
        <v>0.7234</v>
      </c>
      <c r="O18" s="41">
        <f t="shared" si="0"/>
        <v>35.1565596</v>
      </c>
      <c r="P18" s="39">
        <v>8397</v>
      </c>
      <c r="Q18" s="41">
        <f t="shared" si="1"/>
        <v>38.9498004</v>
      </c>
      <c r="R18" s="40">
        <v>9303</v>
      </c>
      <c r="S18" s="41">
        <f t="shared" si="2"/>
        <v>50.2667208</v>
      </c>
      <c r="T18" s="40">
        <v>12006</v>
      </c>
      <c r="U18" s="43">
        <v>-11</v>
      </c>
      <c r="V18" s="42">
        <v>-3.2</v>
      </c>
      <c r="W18" s="76"/>
      <c r="X18" s="35"/>
      <c r="Y18" s="17"/>
      <c r="AA18" s="4">
        <f t="shared" si="3"/>
        <v>100.00100000000002</v>
      </c>
      <c r="AB18" s="28" t="str">
        <f t="shared" si="4"/>
        <v> </v>
      </c>
      <c r="AC18"/>
    </row>
    <row r="19" spans="1:29" ht="13.5" customHeight="1">
      <c r="A19" s="16">
        <v>7</v>
      </c>
      <c r="B19" s="38">
        <v>93.785</v>
      </c>
      <c r="C19" s="38">
        <v>3.554</v>
      </c>
      <c r="D19" s="38">
        <v>1.121</v>
      </c>
      <c r="E19" s="38">
        <v>0.183</v>
      </c>
      <c r="F19" s="38">
        <v>0.195</v>
      </c>
      <c r="G19" s="38">
        <v>0.002</v>
      </c>
      <c r="H19" s="38">
        <v>0.044</v>
      </c>
      <c r="I19" s="38">
        <v>0.033</v>
      </c>
      <c r="J19" s="38">
        <v>0.04</v>
      </c>
      <c r="K19" s="77">
        <v>0.006</v>
      </c>
      <c r="L19" s="38">
        <v>0.742</v>
      </c>
      <c r="M19" s="38">
        <v>0.294</v>
      </c>
      <c r="N19" s="37">
        <v>0.7193</v>
      </c>
      <c r="O19" s="41">
        <f t="shared" si="0"/>
        <v>35.0100216</v>
      </c>
      <c r="P19" s="39">
        <v>8362</v>
      </c>
      <c r="Q19" s="41">
        <f t="shared" si="1"/>
        <v>38.7948888</v>
      </c>
      <c r="R19" s="40">
        <v>9266</v>
      </c>
      <c r="S19" s="41">
        <f t="shared" si="2"/>
        <v>50.2122924</v>
      </c>
      <c r="T19" s="40">
        <v>11993</v>
      </c>
      <c r="U19" s="42">
        <v>-12.2</v>
      </c>
      <c r="V19" s="42">
        <v>-3.8</v>
      </c>
      <c r="W19" s="76"/>
      <c r="X19" s="35"/>
      <c r="Y19" s="17"/>
      <c r="AA19" s="4">
        <f t="shared" si="3"/>
        <v>99.999</v>
      </c>
      <c r="AB19" s="28" t="str">
        <f t="shared" si="4"/>
        <v> </v>
      </c>
      <c r="AC19"/>
    </row>
    <row r="20" spans="1:29" ht="13.5" customHeight="1">
      <c r="A20" s="16">
        <v>8</v>
      </c>
      <c r="B20" s="38">
        <v>93.891</v>
      </c>
      <c r="C20" s="38">
        <v>3.482</v>
      </c>
      <c r="D20" s="38">
        <v>1.092</v>
      </c>
      <c r="E20" s="38">
        <v>0.178</v>
      </c>
      <c r="F20" s="38">
        <v>0.191</v>
      </c>
      <c r="G20" s="38">
        <v>0.002</v>
      </c>
      <c r="H20" s="38">
        <v>0.043</v>
      </c>
      <c r="I20" s="38">
        <v>0.032</v>
      </c>
      <c r="J20" s="38">
        <v>0.04</v>
      </c>
      <c r="K20" s="38">
        <v>0.007</v>
      </c>
      <c r="L20" s="38">
        <v>0.754</v>
      </c>
      <c r="M20" s="38">
        <v>0.288</v>
      </c>
      <c r="N20" s="37">
        <v>0.7183</v>
      </c>
      <c r="O20" s="41">
        <f t="shared" si="0"/>
        <v>34.9639668</v>
      </c>
      <c r="P20" s="39">
        <v>8351</v>
      </c>
      <c r="Q20" s="41">
        <f t="shared" si="1"/>
        <v>38.7446472</v>
      </c>
      <c r="R20" s="40">
        <v>9254</v>
      </c>
      <c r="S20" s="41">
        <f t="shared" si="2"/>
        <v>50.1829848</v>
      </c>
      <c r="T20" s="40">
        <v>11986</v>
      </c>
      <c r="U20" s="42">
        <v>-12.3</v>
      </c>
      <c r="V20" s="42">
        <v>-3.6</v>
      </c>
      <c r="W20" s="76"/>
      <c r="X20" s="35"/>
      <c r="Y20" s="17"/>
      <c r="AA20" s="4">
        <f t="shared" si="3"/>
        <v>100.00000000000001</v>
      </c>
      <c r="AB20" s="28" t="str">
        <f t="shared" si="4"/>
        <v>ОК</v>
      </c>
      <c r="AC20"/>
    </row>
    <row r="21" spans="1:29" ht="13.5" customHeight="1">
      <c r="A21" s="16">
        <v>9</v>
      </c>
      <c r="B21" s="38">
        <v>93.703</v>
      </c>
      <c r="C21" s="38">
        <v>3.597</v>
      </c>
      <c r="D21" s="38">
        <v>1.137</v>
      </c>
      <c r="E21" s="38">
        <v>0.181</v>
      </c>
      <c r="F21" s="38">
        <v>0.196</v>
      </c>
      <c r="G21" s="38">
        <v>0.002</v>
      </c>
      <c r="H21" s="38">
        <v>0.044</v>
      </c>
      <c r="I21" s="38">
        <v>0.033</v>
      </c>
      <c r="J21" s="38">
        <v>0.039</v>
      </c>
      <c r="K21" s="38">
        <v>0.007</v>
      </c>
      <c r="L21" s="38">
        <v>0.755</v>
      </c>
      <c r="M21" s="38">
        <v>0.304</v>
      </c>
      <c r="N21" s="37">
        <v>0.7199</v>
      </c>
      <c r="O21" s="41">
        <f t="shared" si="0"/>
        <v>35.022582</v>
      </c>
      <c r="P21" s="39">
        <v>8365</v>
      </c>
      <c r="Q21" s="41">
        <f t="shared" si="1"/>
        <v>38.8074492</v>
      </c>
      <c r="R21" s="40">
        <v>9269</v>
      </c>
      <c r="S21" s="41">
        <f t="shared" si="2"/>
        <v>50.203918800000004</v>
      </c>
      <c r="T21" s="40">
        <v>11991</v>
      </c>
      <c r="U21" s="42">
        <v>-11.8</v>
      </c>
      <c r="V21" s="42">
        <v>-3.8</v>
      </c>
      <c r="W21" s="74"/>
      <c r="X21" s="36"/>
      <c r="Y21" s="36"/>
      <c r="AA21" s="4">
        <f t="shared" si="3"/>
        <v>99.99799999999999</v>
      </c>
      <c r="AB21" s="28" t="str">
        <f t="shared" si="4"/>
        <v> </v>
      </c>
      <c r="AC21"/>
    </row>
    <row r="22" spans="1:29" ht="13.5" customHeight="1">
      <c r="A22" s="16">
        <v>10</v>
      </c>
      <c r="B22" s="38">
        <v>93.587</v>
      </c>
      <c r="C22" s="38">
        <v>3.653</v>
      </c>
      <c r="D22" s="38">
        <v>1.164</v>
      </c>
      <c r="E22" s="38">
        <v>0.184</v>
      </c>
      <c r="F22" s="38">
        <v>0.201</v>
      </c>
      <c r="G22" s="38">
        <v>0.002</v>
      </c>
      <c r="H22" s="38">
        <v>0.045</v>
      </c>
      <c r="I22" s="38">
        <v>0.034</v>
      </c>
      <c r="J22" s="38">
        <v>0.039</v>
      </c>
      <c r="K22" s="38">
        <v>0.007</v>
      </c>
      <c r="L22" s="38">
        <v>0.771</v>
      </c>
      <c r="M22" s="38">
        <v>0.314</v>
      </c>
      <c r="N22" s="37">
        <v>0.7209</v>
      </c>
      <c r="O22" s="41">
        <f t="shared" si="0"/>
        <v>35.0518896</v>
      </c>
      <c r="P22" s="39">
        <v>8372</v>
      </c>
      <c r="Q22" s="41">
        <f t="shared" si="1"/>
        <v>38.8367568</v>
      </c>
      <c r="R22" s="40">
        <v>9276</v>
      </c>
      <c r="S22" s="41">
        <f t="shared" si="2"/>
        <v>50.2081056</v>
      </c>
      <c r="T22" s="40">
        <v>11992</v>
      </c>
      <c r="U22" s="42">
        <v>-11.4</v>
      </c>
      <c r="V22" s="43">
        <v>-3</v>
      </c>
      <c r="W22" s="75" t="s">
        <v>133</v>
      </c>
      <c r="X22" s="35"/>
      <c r="Y22" s="17"/>
      <c r="AA22" s="4">
        <f t="shared" si="3"/>
        <v>100.001</v>
      </c>
      <c r="AB22" s="28" t="str">
        <f t="shared" si="4"/>
        <v> </v>
      </c>
      <c r="AC22"/>
    </row>
    <row r="23" spans="1:29" ht="13.5" customHeight="1">
      <c r="A23" s="16">
        <v>11</v>
      </c>
      <c r="B23" s="38"/>
      <c r="C23" s="38"/>
      <c r="D23" s="38"/>
      <c r="E23" s="38"/>
      <c r="F23" s="38"/>
      <c r="G23" s="38"/>
      <c r="H23" s="38"/>
      <c r="I23" s="38"/>
      <c r="J23" s="38"/>
      <c r="K23" s="38"/>
      <c r="L23" s="38"/>
      <c r="M23" s="38"/>
      <c r="N23" s="37"/>
      <c r="O23" s="41"/>
      <c r="P23" s="39"/>
      <c r="Q23" s="41"/>
      <c r="R23" s="40"/>
      <c r="S23" s="41"/>
      <c r="T23" s="40"/>
      <c r="U23" s="42"/>
      <c r="V23" s="43"/>
      <c r="W23" s="75"/>
      <c r="X23" s="35"/>
      <c r="Y23" s="17"/>
      <c r="AA23" s="4">
        <f t="shared" si="3"/>
        <v>0</v>
      </c>
      <c r="AB23" s="28" t="str">
        <f t="shared" si="4"/>
        <v> </v>
      </c>
      <c r="AC23"/>
    </row>
    <row r="24" spans="1:29" ht="13.5" customHeight="1">
      <c r="A24" s="16">
        <v>12</v>
      </c>
      <c r="B24" s="38"/>
      <c r="C24" s="38"/>
      <c r="D24" s="38"/>
      <c r="E24" s="38"/>
      <c r="F24" s="38"/>
      <c r="G24" s="38"/>
      <c r="H24" s="38"/>
      <c r="I24" s="38"/>
      <c r="J24" s="38"/>
      <c r="K24" s="38"/>
      <c r="L24" s="38"/>
      <c r="M24" s="38"/>
      <c r="N24" s="37"/>
      <c r="O24" s="41"/>
      <c r="P24" s="39"/>
      <c r="Q24" s="41"/>
      <c r="R24" s="40"/>
      <c r="S24" s="41"/>
      <c r="T24" s="40"/>
      <c r="U24" s="43"/>
      <c r="V24" s="43"/>
      <c r="W24" s="76"/>
      <c r="X24" s="35"/>
      <c r="Y24" s="17"/>
      <c r="AA24" s="4">
        <f t="shared" si="3"/>
        <v>0</v>
      </c>
      <c r="AB24" s="28" t="str">
        <f t="shared" si="4"/>
        <v> </v>
      </c>
      <c r="AC24"/>
    </row>
    <row r="25" spans="1:29" ht="13.5" customHeight="1">
      <c r="A25" s="16">
        <v>13</v>
      </c>
      <c r="B25" s="37">
        <v>93.3263</v>
      </c>
      <c r="C25" s="37">
        <v>3.8179</v>
      </c>
      <c r="D25" s="37">
        <v>1.2426</v>
      </c>
      <c r="E25" s="37">
        <v>0.1926</v>
      </c>
      <c r="F25" s="37">
        <v>0.2086</v>
      </c>
      <c r="G25" s="37">
        <v>0.0015</v>
      </c>
      <c r="H25" s="37">
        <v>0.0447</v>
      </c>
      <c r="I25" s="37">
        <v>0.0332</v>
      </c>
      <c r="J25" s="37">
        <v>0.0401</v>
      </c>
      <c r="K25" s="37">
        <v>0.0059</v>
      </c>
      <c r="L25" s="37">
        <v>0.7519</v>
      </c>
      <c r="M25" s="37">
        <v>0.3347</v>
      </c>
      <c r="N25" s="37">
        <v>0.723</v>
      </c>
      <c r="O25" s="41">
        <v>35.154</v>
      </c>
      <c r="P25" s="39">
        <f>O25/4.1868*1000</f>
        <v>8396.388650042994</v>
      </c>
      <c r="Q25" s="41">
        <v>38.9288</v>
      </c>
      <c r="R25" s="39">
        <f>Q25/4.1868*1000</f>
        <v>9297.984140632465</v>
      </c>
      <c r="S25" s="41">
        <v>50.2457</v>
      </c>
      <c r="T25" s="39">
        <f>S25/4.1868*1000</f>
        <v>12000.979268176174</v>
      </c>
      <c r="U25" s="42">
        <v>-10.9</v>
      </c>
      <c r="V25" s="42">
        <v>-2.5</v>
      </c>
      <c r="W25" s="74"/>
      <c r="X25" s="35"/>
      <c r="Y25" s="17"/>
      <c r="AA25" s="4">
        <f t="shared" si="3"/>
        <v>99.99999999999999</v>
      </c>
      <c r="AB25" s="28" t="str">
        <f t="shared" si="4"/>
        <v>ОК</v>
      </c>
      <c r="AC25"/>
    </row>
    <row r="26" spans="1:29" ht="13.5" customHeight="1">
      <c r="A26" s="16">
        <v>14</v>
      </c>
      <c r="B26" s="37">
        <v>93.208</v>
      </c>
      <c r="C26" s="37">
        <v>3.8777</v>
      </c>
      <c r="D26" s="37">
        <v>1.2587</v>
      </c>
      <c r="E26" s="37">
        <v>0.1945</v>
      </c>
      <c r="F26" s="37">
        <v>0.2123</v>
      </c>
      <c r="G26" s="37">
        <v>0.0015</v>
      </c>
      <c r="H26" s="37">
        <v>0.046</v>
      </c>
      <c r="I26" s="37">
        <v>0.0341</v>
      </c>
      <c r="J26" s="37">
        <v>0.0433</v>
      </c>
      <c r="K26" s="37">
        <v>0.0069</v>
      </c>
      <c r="L26" s="37">
        <v>0.7758</v>
      </c>
      <c r="M26" s="37">
        <v>0.3412</v>
      </c>
      <c r="N26" s="37">
        <v>0.724</v>
      </c>
      <c r="O26" s="41">
        <v>35.1783</v>
      </c>
      <c r="P26" s="39">
        <f aca="true" t="shared" si="5" ref="P26:P42">O26/4.1868*1000</f>
        <v>8402.192605331042</v>
      </c>
      <c r="Q26" s="41">
        <v>38.9544</v>
      </c>
      <c r="R26" s="39">
        <f aca="true" t="shared" si="6" ref="R26:R42">Q26/4.1868*1000</f>
        <v>9304.098595586127</v>
      </c>
      <c r="S26" s="41">
        <v>50.2444</v>
      </c>
      <c r="T26" s="39">
        <f aca="true" t="shared" si="7" ref="T26:T42">S26/4.1868*1000</f>
        <v>12000.668768510557</v>
      </c>
      <c r="U26" s="42">
        <v>-10.5</v>
      </c>
      <c r="V26" s="42">
        <v>-2.9</v>
      </c>
      <c r="W26" s="76"/>
      <c r="X26" s="35"/>
      <c r="Y26" s="17"/>
      <c r="AA26" s="4">
        <f t="shared" si="3"/>
        <v>100.00000000000001</v>
      </c>
      <c r="AB26" s="28" t="str">
        <f t="shared" si="4"/>
        <v>ОК</v>
      </c>
      <c r="AC26"/>
    </row>
    <row r="27" spans="1:29" ht="13.5" customHeight="1">
      <c r="A27" s="16">
        <v>15</v>
      </c>
      <c r="B27" s="37">
        <v>93.1145</v>
      </c>
      <c r="C27" s="37">
        <v>3.9299</v>
      </c>
      <c r="D27" s="37">
        <v>1.2764</v>
      </c>
      <c r="E27" s="37">
        <v>0.1973</v>
      </c>
      <c r="F27" s="37">
        <v>0.2167</v>
      </c>
      <c r="G27" s="37">
        <v>0.0014</v>
      </c>
      <c r="H27" s="37">
        <v>0.0473</v>
      </c>
      <c r="I27" s="37">
        <v>0.0352</v>
      </c>
      <c r="J27" s="37">
        <v>0.048</v>
      </c>
      <c r="K27" s="37">
        <v>0.0072</v>
      </c>
      <c r="L27" s="37">
        <v>0.7779</v>
      </c>
      <c r="M27" s="37">
        <v>0.3482</v>
      </c>
      <c r="N27" s="37">
        <v>0.7249</v>
      </c>
      <c r="O27" s="41">
        <v>35.2121</v>
      </c>
      <c r="P27" s="39">
        <f t="shared" si="5"/>
        <v>8410.26559663705</v>
      </c>
      <c r="Q27" s="41">
        <v>38.9904</v>
      </c>
      <c r="R27" s="39">
        <f t="shared" si="6"/>
        <v>9312.697047864718</v>
      </c>
      <c r="S27" s="41">
        <v>50.2587</v>
      </c>
      <c r="T27" s="39">
        <f t="shared" si="7"/>
        <v>12004.084264832329</v>
      </c>
      <c r="U27" s="43">
        <v>-10.1</v>
      </c>
      <c r="V27" s="42">
        <v>-1.7</v>
      </c>
      <c r="W27" s="76"/>
      <c r="X27" s="35"/>
      <c r="Y27" s="17"/>
      <c r="AA27" s="4">
        <f t="shared" si="3"/>
        <v>100.00000000000003</v>
      </c>
      <c r="AB27" s="28" t="str">
        <f t="shared" si="4"/>
        <v>ОК</v>
      </c>
      <c r="AC27"/>
    </row>
    <row r="28" spans="1:29" ht="13.5" customHeight="1">
      <c r="A28" s="18">
        <v>16</v>
      </c>
      <c r="B28" s="37">
        <v>93.3012</v>
      </c>
      <c r="C28" s="37">
        <v>3.7905</v>
      </c>
      <c r="D28" s="37">
        <v>1.23</v>
      </c>
      <c r="E28" s="37">
        <v>0.1903</v>
      </c>
      <c r="F28" s="37">
        <v>0.209</v>
      </c>
      <c r="G28" s="37">
        <v>0.0014</v>
      </c>
      <c r="H28" s="37">
        <v>0.0459</v>
      </c>
      <c r="I28" s="37">
        <v>0.0343</v>
      </c>
      <c r="J28" s="37">
        <v>0.0498</v>
      </c>
      <c r="K28" s="37">
        <v>0.0079</v>
      </c>
      <c r="L28" s="37">
        <v>0.8041</v>
      </c>
      <c r="M28" s="37">
        <v>0.3355</v>
      </c>
      <c r="N28" s="37">
        <v>0.7233</v>
      </c>
      <c r="O28" s="41">
        <v>35.1352</v>
      </c>
      <c r="P28" s="39">
        <f t="shared" si="5"/>
        <v>8391.898347186394</v>
      </c>
      <c r="Q28" s="41">
        <v>38.9079</v>
      </c>
      <c r="R28" s="39">
        <f t="shared" si="6"/>
        <v>9292.99226139295</v>
      </c>
      <c r="S28" s="41">
        <v>50.209</v>
      </c>
      <c r="T28" s="39">
        <f t="shared" si="7"/>
        <v>11992.213623769945</v>
      </c>
      <c r="U28" s="43">
        <v>-10</v>
      </c>
      <c r="V28" s="43">
        <v>-1.5</v>
      </c>
      <c r="W28" s="78"/>
      <c r="X28" s="35"/>
      <c r="Y28" s="17"/>
      <c r="AA28" s="4">
        <f t="shared" si="3"/>
        <v>99.99990000000001</v>
      </c>
      <c r="AB28" s="28" t="str">
        <f t="shared" si="4"/>
        <v> </v>
      </c>
      <c r="AC28"/>
    </row>
    <row r="29" spans="1:29" ht="13.5" customHeight="1">
      <c r="A29" s="18">
        <v>17</v>
      </c>
      <c r="B29" s="37">
        <v>92.9311</v>
      </c>
      <c r="C29" s="37">
        <v>4.049</v>
      </c>
      <c r="D29" s="37">
        <v>1.3073</v>
      </c>
      <c r="E29" s="37">
        <v>0.2013</v>
      </c>
      <c r="F29" s="37">
        <v>0.2193</v>
      </c>
      <c r="G29" s="37">
        <v>0.0016</v>
      </c>
      <c r="H29" s="37">
        <v>0.0474</v>
      </c>
      <c r="I29" s="37">
        <v>0.0353</v>
      </c>
      <c r="J29" s="37">
        <v>0.0486</v>
      </c>
      <c r="K29" s="37">
        <v>0.0072</v>
      </c>
      <c r="L29" s="37">
        <v>0.7827</v>
      </c>
      <c r="M29" s="37">
        <v>0.3692</v>
      </c>
      <c r="N29" s="37">
        <v>0.7264</v>
      </c>
      <c r="O29" s="41">
        <v>35.2571</v>
      </c>
      <c r="P29" s="39">
        <f t="shared" si="5"/>
        <v>8421.013661985287</v>
      </c>
      <c r="Q29" s="41">
        <v>39.0382</v>
      </c>
      <c r="R29" s="39">
        <f t="shared" si="6"/>
        <v>9324.113881723513</v>
      </c>
      <c r="S29" s="41">
        <v>50.2693</v>
      </c>
      <c r="T29" s="39">
        <f t="shared" si="7"/>
        <v>12006.616031336582</v>
      </c>
      <c r="U29" s="43">
        <v>-9.6</v>
      </c>
      <c r="V29" s="43">
        <v>-1.4</v>
      </c>
      <c r="W29" s="78"/>
      <c r="X29" s="35"/>
      <c r="Y29" s="17"/>
      <c r="AA29" s="4">
        <f t="shared" si="3"/>
        <v>100.00000000000001</v>
      </c>
      <c r="AB29" s="28" t="str">
        <f t="shared" si="4"/>
        <v>ОК</v>
      </c>
      <c r="AC29"/>
    </row>
    <row r="30" spans="1:29" ht="13.5" customHeight="1">
      <c r="A30" s="18">
        <v>18</v>
      </c>
      <c r="B30" s="37"/>
      <c r="C30" s="37"/>
      <c r="D30" s="37"/>
      <c r="E30" s="37"/>
      <c r="F30" s="37"/>
      <c r="G30" s="37"/>
      <c r="H30" s="37"/>
      <c r="I30" s="37"/>
      <c r="J30" s="37"/>
      <c r="K30" s="37"/>
      <c r="L30" s="37"/>
      <c r="M30" s="37"/>
      <c r="N30" s="37"/>
      <c r="O30" s="41"/>
      <c r="P30" s="39"/>
      <c r="Q30" s="41"/>
      <c r="R30" s="39"/>
      <c r="S30" s="41"/>
      <c r="T30" s="39"/>
      <c r="U30" s="43"/>
      <c r="V30" s="43"/>
      <c r="W30" s="78"/>
      <c r="X30" s="35"/>
      <c r="Y30" s="17"/>
      <c r="AA30" s="4">
        <f t="shared" si="3"/>
        <v>0</v>
      </c>
      <c r="AB30" s="28" t="str">
        <f t="shared" si="4"/>
        <v> </v>
      </c>
      <c r="AC30"/>
    </row>
    <row r="31" spans="1:29" ht="13.5" customHeight="1">
      <c r="A31" s="18">
        <v>19</v>
      </c>
      <c r="B31" s="37"/>
      <c r="C31" s="37"/>
      <c r="D31" s="37"/>
      <c r="E31" s="37"/>
      <c r="F31" s="37"/>
      <c r="G31" s="37"/>
      <c r="H31" s="37"/>
      <c r="I31" s="37"/>
      <c r="J31" s="37"/>
      <c r="K31" s="37"/>
      <c r="L31" s="37"/>
      <c r="M31" s="37"/>
      <c r="N31" s="37"/>
      <c r="O31" s="41"/>
      <c r="P31" s="39"/>
      <c r="Q31" s="41"/>
      <c r="R31" s="39"/>
      <c r="S31" s="41"/>
      <c r="T31" s="39"/>
      <c r="U31" s="42"/>
      <c r="V31" s="42"/>
      <c r="W31" s="78"/>
      <c r="X31" s="35"/>
      <c r="Y31" s="17"/>
      <c r="AA31" s="4">
        <f t="shared" si="3"/>
        <v>0</v>
      </c>
      <c r="AB31" s="28" t="str">
        <f t="shared" si="4"/>
        <v> </v>
      </c>
      <c r="AC31"/>
    </row>
    <row r="32" spans="1:29" ht="13.5" customHeight="1">
      <c r="A32" s="18">
        <v>20</v>
      </c>
      <c r="B32" s="37"/>
      <c r="C32" s="37"/>
      <c r="D32" s="37"/>
      <c r="E32" s="37"/>
      <c r="F32" s="37"/>
      <c r="G32" s="37"/>
      <c r="H32" s="37"/>
      <c r="I32" s="37"/>
      <c r="J32" s="37"/>
      <c r="K32" s="37"/>
      <c r="L32" s="37"/>
      <c r="M32" s="37"/>
      <c r="N32" s="37"/>
      <c r="O32" s="41"/>
      <c r="P32" s="39"/>
      <c r="Q32" s="41"/>
      <c r="R32" s="39"/>
      <c r="S32" s="41"/>
      <c r="T32" s="39"/>
      <c r="U32" s="42"/>
      <c r="V32" s="42"/>
      <c r="W32" s="76"/>
      <c r="X32" s="35"/>
      <c r="Y32" s="17"/>
      <c r="AA32" s="4">
        <f t="shared" si="3"/>
        <v>0</v>
      </c>
      <c r="AB32" s="28" t="str">
        <f t="shared" si="4"/>
        <v> </v>
      </c>
      <c r="AC32"/>
    </row>
    <row r="33" spans="1:29" ht="13.5" customHeight="1">
      <c r="A33" s="18">
        <v>21</v>
      </c>
      <c r="B33" s="37">
        <v>92.9684</v>
      </c>
      <c r="C33" s="37">
        <v>3.6207</v>
      </c>
      <c r="D33" s="37">
        <v>1.1345</v>
      </c>
      <c r="E33" s="37">
        <v>0.1595</v>
      </c>
      <c r="F33" s="37">
        <v>0.1966</v>
      </c>
      <c r="G33" s="37">
        <v>0.0012</v>
      </c>
      <c r="H33" s="37">
        <v>0.0409</v>
      </c>
      <c r="I33" s="37">
        <v>0.0306</v>
      </c>
      <c r="J33" s="37">
        <v>0.0404</v>
      </c>
      <c r="K33" s="37">
        <v>0.0088</v>
      </c>
      <c r="L33" s="37">
        <v>1.5452</v>
      </c>
      <c r="M33" s="37">
        <v>0.2531</v>
      </c>
      <c r="N33" s="37">
        <v>0.7226</v>
      </c>
      <c r="O33" s="41">
        <v>34.7651</v>
      </c>
      <c r="P33" s="39">
        <f>O33/4.1868*1000</f>
        <v>8303.501480844558</v>
      </c>
      <c r="Q33" s="41">
        <v>38.5029</v>
      </c>
      <c r="R33" s="39">
        <f>Q33/4.1868*1000</f>
        <v>9196.259673258814</v>
      </c>
      <c r="S33" s="41">
        <v>49.7084</v>
      </c>
      <c r="T33" s="39">
        <f>S33/4.1868*1000</f>
        <v>11872.64736791822</v>
      </c>
      <c r="U33" s="42">
        <v>-10.8</v>
      </c>
      <c r="V33" s="42">
        <v>-1.9</v>
      </c>
      <c r="W33" s="76"/>
      <c r="X33" s="35"/>
      <c r="Y33" s="17"/>
      <c r="AA33" s="4">
        <f t="shared" si="3"/>
        <v>99.9999</v>
      </c>
      <c r="AB33" s="28" t="str">
        <f t="shared" si="4"/>
        <v> </v>
      </c>
      <c r="AC33"/>
    </row>
    <row r="34" spans="1:29" ht="13.5" customHeight="1">
      <c r="A34" s="18">
        <v>22</v>
      </c>
      <c r="B34" s="37">
        <v>92.9101</v>
      </c>
      <c r="C34" s="37">
        <v>3.6205</v>
      </c>
      <c r="D34" s="37">
        <v>1.1408</v>
      </c>
      <c r="E34" s="37">
        <v>0.1613</v>
      </c>
      <c r="F34" s="37">
        <v>0.2017</v>
      </c>
      <c r="G34" s="37">
        <v>0.0013</v>
      </c>
      <c r="H34" s="37">
        <v>0.0419</v>
      </c>
      <c r="I34" s="37">
        <v>0.0314</v>
      </c>
      <c r="J34" s="37">
        <v>0.0373</v>
      </c>
      <c r="K34" s="37">
        <v>0.0084</v>
      </c>
      <c r="L34" s="37">
        <v>1.6103</v>
      </c>
      <c r="M34" s="37">
        <v>0.2348</v>
      </c>
      <c r="N34" s="37">
        <v>0.7229</v>
      </c>
      <c r="O34" s="41">
        <v>34.7561</v>
      </c>
      <c r="P34" s="39">
        <f t="shared" si="5"/>
        <v>8301.351867774914</v>
      </c>
      <c r="Q34" s="41">
        <v>38.4926</v>
      </c>
      <c r="R34" s="39">
        <f t="shared" si="6"/>
        <v>9193.799560523552</v>
      </c>
      <c r="S34" s="41">
        <v>49.6863</v>
      </c>
      <c r="T34" s="39">
        <f t="shared" si="7"/>
        <v>11867.368873602753</v>
      </c>
      <c r="U34" s="43">
        <v>-10.1</v>
      </c>
      <c r="V34" s="42">
        <v>-1.5</v>
      </c>
      <c r="W34" s="76"/>
      <c r="X34" s="35"/>
      <c r="Y34" s="17"/>
      <c r="AA34" s="4">
        <f t="shared" si="3"/>
        <v>99.9998</v>
      </c>
      <c r="AB34" s="28" t="str">
        <f t="shared" si="4"/>
        <v> </v>
      </c>
      <c r="AC34"/>
    </row>
    <row r="35" spans="1:29" ht="13.5" customHeight="1">
      <c r="A35" s="18">
        <v>23</v>
      </c>
      <c r="B35" s="37">
        <v>92.8702</v>
      </c>
      <c r="C35" s="37">
        <v>3.5962</v>
      </c>
      <c r="D35" s="37">
        <v>1.1348</v>
      </c>
      <c r="E35" s="37">
        <v>0.1605</v>
      </c>
      <c r="F35" s="37">
        <v>0.2002</v>
      </c>
      <c r="G35" s="37">
        <v>0.0012</v>
      </c>
      <c r="H35" s="37">
        <v>0.0416</v>
      </c>
      <c r="I35" s="37">
        <v>0.0312</v>
      </c>
      <c r="J35" s="37">
        <v>0.0444</v>
      </c>
      <c r="K35" s="37">
        <v>0.0207</v>
      </c>
      <c r="L35" s="37">
        <v>1.6652</v>
      </c>
      <c r="M35" s="37">
        <v>0.2337</v>
      </c>
      <c r="N35" s="37">
        <v>0.7232</v>
      </c>
      <c r="O35" s="41">
        <v>34.7312</v>
      </c>
      <c r="P35" s="39">
        <f t="shared" si="5"/>
        <v>8295.404604948886</v>
      </c>
      <c r="Q35" s="41">
        <v>38.4652</v>
      </c>
      <c r="R35" s="39">
        <f t="shared" si="6"/>
        <v>9187.255182955958</v>
      </c>
      <c r="S35" s="41">
        <v>49.6412</v>
      </c>
      <c r="T35" s="39">
        <f t="shared" si="7"/>
        <v>11856.59692366485</v>
      </c>
      <c r="U35" s="43">
        <v>-9.4</v>
      </c>
      <c r="V35" s="43">
        <v>-1.4</v>
      </c>
      <c r="W35" s="75" t="s">
        <v>133</v>
      </c>
      <c r="X35" s="35"/>
      <c r="Y35" s="17"/>
      <c r="AA35" s="4">
        <f t="shared" si="3"/>
        <v>99.99989999999998</v>
      </c>
      <c r="AB35" s="28" t="str">
        <f t="shared" si="4"/>
        <v> </v>
      </c>
      <c r="AC35"/>
    </row>
    <row r="36" spans="1:29" ht="13.5" customHeight="1">
      <c r="A36" s="18">
        <v>24</v>
      </c>
      <c r="B36" s="37">
        <v>93.0403</v>
      </c>
      <c r="C36" s="37">
        <v>3.5937</v>
      </c>
      <c r="D36" s="37">
        <v>1.1481</v>
      </c>
      <c r="E36" s="37">
        <v>0.165</v>
      </c>
      <c r="F36" s="37">
        <v>0.2018</v>
      </c>
      <c r="G36" s="37">
        <v>0.0013</v>
      </c>
      <c r="H36" s="37">
        <v>0.0417</v>
      </c>
      <c r="I36" s="37">
        <v>0.0315</v>
      </c>
      <c r="J36" s="37">
        <v>0.0422</v>
      </c>
      <c r="K36" s="37">
        <v>0.0116</v>
      </c>
      <c r="L36" s="37">
        <v>1.4644</v>
      </c>
      <c r="M36" s="37">
        <v>0.2585</v>
      </c>
      <c r="N36" s="37">
        <v>0.7226</v>
      </c>
      <c r="O36" s="41">
        <v>34.8018</v>
      </c>
      <c r="P36" s="39">
        <f t="shared" si="5"/>
        <v>8312.267125250788</v>
      </c>
      <c r="Q36" s="41">
        <v>38.5431</v>
      </c>
      <c r="R36" s="39">
        <f t="shared" si="6"/>
        <v>9205.86127830324</v>
      </c>
      <c r="S36" s="41">
        <v>49.7616</v>
      </c>
      <c r="T36" s="39">
        <f t="shared" si="7"/>
        <v>11885.353969618804</v>
      </c>
      <c r="U36" s="42">
        <v>-9.5</v>
      </c>
      <c r="V36" s="42">
        <v>-1.4</v>
      </c>
      <c r="W36" s="75"/>
      <c r="X36" s="36"/>
      <c r="Y36" s="36"/>
      <c r="AA36" s="4">
        <f t="shared" si="3"/>
        <v>100.0001</v>
      </c>
      <c r="AB36" s="28" t="str">
        <f t="shared" si="4"/>
        <v> </v>
      </c>
      <c r="AC36"/>
    </row>
    <row r="37" spans="1:29" ht="13.5" customHeight="1">
      <c r="A37" s="18">
        <v>25</v>
      </c>
      <c r="B37" s="37"/>
      <c r="C37" s="37"/>
      <c r="D37" s="37"/>
      <c r="E37" s="37"/>
      <c r="F37" s="37"/>
      <c r="G37" s="37"/>
      <c r="H37" s="37"/>
      <c r="I37" s="37"/>
      <c r="J37" s="37"/>
      <c r="K37" s="37"/>
      <c r="L37" s="37"/>
      <c r="M37" s="37"/>
      <c r="N37" s="37"/>
      <c r="O37" s="41"/>
      <c r="P37" s="39"/>
      <c r="Q37" s="41"/>
      <c r="R37" s="39"/>
      <c r="S37" s="41"/>
      <c r="T37" s="39"/>
      <c r="U37" s="42"/>
      <c r="V37" s="42"/>
      <c r="W37" s="76"/>
      <c r="X37" s="35"/>
      <c r="Y37" s="17"/>
      <c r="AA37" s="4">
        <f t="shared" si="3"/>
        <v>0</v>
      </c>
      <c r="AB37" s="28" t="str">
        <f t="shared" si="4"/>
        <v> </v>
      </c>
      <c r="AC37"/>
    </row>
    <row r="38" spans="1:29" ht="13.5" customHeight="1">
      <c r="A38" s="18">
        <v>26</v>
      </c>
      <c r="B38" s="37"/>
      <c r="C38" s="37"/>
      <c r="D38" s="37"/>
      <c r="E38" s="37"/>
      <c r="F38" s="37"/>
      <c r="G38" s="37"/>
      <c r="H38" s="37"/>
      <c r="I38" s="37"/>
      <c r="J38" s="37"/>
      <c r="K38" s="37"/>
      <c r="L38" s="37"/>
      <c r="M38" s="37"/>
      <c r="N38" s="37"/>
      <c r="O38" s="41"/>
      <c r="P38" s="39"/>
      <c r="Q38" s="41"/>
      <c r="R38" s="39"/>
      <c r="S38" s="41"/>
      <c r="T38" s="39"/>
      <c r="U38" s="42"/>
      <c r="V38" s="42"/>
      <c r="W38" s="74"/>
      <c r="X38" s="35"/>
      <c r="Y38" s="17"/>
      <c r="AA38" s="4">
        <f t="shared" si="3"/>
        <v>0</v>
      </c>
      <c r="AB38" s="28" t="str">
        <f t="shared" si="4"/>
        <v> </v>
      </c>
      <c r="AC38"/>
    </row>
    <row r="39" spans="1:29" ht="13.5" customHeight="1">
      <c r="A39" s="18">
        <v>27</v>
      </c>
      <c r="B39" s="37"/>
      <c r="C39" s="37"/>
      <c r="D39" s="37"/>
      <c r="E39" s="37"/>
      <c r="F39" s="37"/>
      <c r="G39" s="37"/>
      <c r="H39" s="37"/>
      <c r="I39" s="37"/>
      <c r="J39" s="37"/>
      <c r="K39" s="37"/>
      <c r="L39" s="37"/>
      <c r="M39" s="37"/>
      <c r="N39" s="37"/>
      <c r="O39" s="41"/>
      <c r="P39" s="39"/>
      <c r="Q39" s="41"/>
      <c r="R39" s="39"/>
      <c r="S39" s="41"/>
      <c r="T39" s="39"/>
      <c r="U39" s="42"/>
      <c r="V39" s="42"/>
      <c r="W39" s="76"/>
      <c r="X39" s="35"/>
      <c r="Y39" s="17"/>
      <c r="AA39" s="4">
        <f t="shared" si="3"/>
        <v>0</v>
      </c>
      <c r="AB39" s="28" t="str">
        <f t="shared" si="4"/>
        <v> </v>
      </c>
      <c r="AC39"/>
    </row>
    <row r="40" spans="1:29" ht="13.5" customHeight="1">
      <c r="A40" s="18">
        <v>28</v>
      </c>
      <c r="B40" s="37"/>
      <c r="C40" s="37"/>
      <c r="D40" s="37"/>
      <c r="E40" s="37"/>
      <c r="F40" s="37"/>
      <c r="G40" s="37"/>
      <c r="H40" s="37"/>
      <c r="I40" s="37"/>
      <c r="J40" s="37"/>
      <c r="K40" s="37"/>
      <c r="L40" s="37"/>
      <c r="M40" s="37"/>
      <c r="N40" s="37"/>
      <c r="O40" s="41"/>
      <c r="P40" s="39"/>
      <c r="Q40" s="41"/>
      <c r="R40" s="39"/>
      <c r="S40" s="41"/>
      <c r="T40" s="39"/>
      <c r="U40" s="42"/>
      <c r="V40" s="42"/>
      <c r="W40" s="76"/>
      <c r="X40" s="35"/>
      <c r="Y40" s="17"/>
      <c r="AA40" s="4">
        <f t="shared" si="3"/>
        <v>0</v>
      </c>
      <c r="AB40" s="28" t="str">
        <f t="shared" si="4"/>
        <v> </v>
      </c>
      <c r="AC40"/>
    </row>
    <row r="41" spans="1:29" ht="13.5" customHeight="1">
      <c r="A41" s="18">
        <v>29</v>
      </c>
      <c r="B41" s="37">
        <v>93.1527</v>
      </c>
      <c r="C41" s="37">
        <v>3.5149</v>
      </c>
      <c r="D41" s="37">
        <v>1.1356</v>
      </c>
      <c r="E41" s="37">
        <v>0.1621</v>
      </c>
      <c r="F41" s="37">
        <v>0.2027</v>
      </c>
      <c r="G41" s="37">
        <v>0.0017</v>
      </c>
      <c r="H41" s="37">
        <v>0.0437</v>
      </c>
      <c r="I41" s="37">
        <v>0.0332</v>
      </c>
      <c r="J41" s="37">
        <v>0.0509</v>
      </c>
      <c r="K41" s="37">
        <v>0.0113</v>
      </c>
      <c r="L41" s="37">
        <v>1.4261</v>
      </c>
      <c r="M41" s="37">
        <v>0.2653</v>
      </c>
      <c r="N41" s="37">
        <v>0.7222</v>
      </c>
      <c r="O41" s="41">
        <v>34.7992</v>
      </c>
      <c r="P41" s="39">
        <f t="shared" si="5"/>
        <v>8311.646125919557</v>
      </c>
      <c r="Q41" s="41">
        <v>38.5408</v>
      </c>
      <c r="R41" s="39">
        <f t="shared" si="6"/>
        <v>9205.311932740995</v>
      </c>
      <c r="S41" s="41">
        <v>49.7726</v>
      </c>
      <c r="T41" s="39">
        <f t="shared" si="7"/>
        <v>11887.981274481705</v>
      </c>
      <c r="U41" s="43">
        <v>-9.8</v>
      </c>
      <c r="V41" s="42">
        <v>-1.1</v>
      </c>
      <c r="W41" s="76"/>
      <c r="X41" s="35"/>
      <c r="Y41" s="17"/>
      <c r="AA41" s="4">
        <f t="shared" si="3"/>
        <v>100.00019999999998</v>
      </c>
      <c r="AB41" s="28" t="str">
        <f t="shared" si="4"/>
        <v> </v>
      </c>
      <c r="AC41"/>
    </row>
    <row r="42" spans="1:29" ht="13.5" customHeight="1">
      <c r="A42" s="18">
        <v>30</v>
      </c>
      <c r="B42" s="37">
        <v>93.0021</v>
      </c>
      <c r="C42" s="37">
        <v>3.4793</v>
      </c>
      <c r="D42" s="37">
        <v>1.1304</v>
      </c>
      <c r="E42" s="37">
        <v>0.1589</v>
      </c>
      <c r="F42" s="37">
        <v>0.2072</v>
      </c>
      <c r="G42" s="37">
        <v>0.0014</v>
      </c>
      <c r="H42" s="37">
        <v>0.0433</v>
      </c>
      <c r="I42" s="37">
        <v>0.0333</v>
      </c>
      <c r="J42" s="37">
        <v>0.061</v>
      </c>
      <c r="K42" s="37">
        <v>0.0097</v>
      </c>
      <c r="L42" s="37">
        <v>1.6388</v>
      </c>
      <c r="M42" s="37">
        <v>0.2346</v>
      </c>
      <c r="N42" s="37">
        <v>0.7229</v>
      </c>
      <c r="O42" s="41">
        <v>34.74</v>
      </c>
      <c r="P42" s="39">
        <f t="shared" si="5"/>
        <v>8297.506448839209</v>
      </c>
      <c r="Q42" s="41">
        <v>38.4751</v>
      </c>
      <c r="R42" s="39">
        <f t="shared" si="6"/>
        <v>9189.619757332568</v>
      </c>
      <c r="S42" s="41">
        <v>49.6629</v>
      </c>
      <c r="T42" s="39">
        <f t="shared" si="7"/>
        <v>11861.779879621668</v>
      </c>
      <c r="U42" s="42">
        <v>-9.5</v>
      </c>
      <c r="V42" s="43">
        <v>-1</v>
      </c>
      <c r="W42" s="76"/>
      <c r="X42" s="35"/>
      <c r="Y42" s="17"/>
      <c r="AA42" s="4">
        <f t="shared" si="3"/>
        <v>100</v>
      </c>
      <c r="AB42" s="28" t="str">
        <f t="shared" si="4"/>
        <v>ОК</v>
      </c>
      <c r="AC42"/>
    </row>
    <row r="43" spans="1:29" ht="12.75" customHeight="1" hidden="1">
      <c r="A43" s="18">
        <v>31</v>
      </c>
      <c r="B43" s="73"/>
      <c r="C43" s="8"/>
      <c r="D43" s="8"/>
      <c r="E43" s="8"/>
      <c r="F43" s="8"/>
      <c r="G43" s="8"/>
      <c r="H43" s="8"/>
      <c r="I43" s="8"/>
      <c r="J43" s="8"/>
      <c r="K43" s="8"/>
      <c r="L43" s="8"/>
      <c r="M43" s="8"/>
      <c r="N43" s="44"/>
      <c r="O43" s="51"/>
      <c r="P43" s="50"/>
      <c r="Q43" s="51"/>
      <c r="R43" s="50"/>
      <c r="S43" s="51"/>
      <c r="T43" s="51"/>
      <c r="U43" s="9"/>
      <c r="V43" s="9"/>
      <c r="W43" s="44"/>
      <c r="X43" s="35"/>
      <c r="Y43" s="17"/>
      <c r="AA43" s="4">
        <f t="shared" si="3"/>
        <v>0</v>
      </c>
      <c r="AB43" s="28" t="str">
        <f t="shared" si="4"/>
        <v> </v>
      </c>
      <c r="AC43"/>
    </row>
    <row r="44" spans="2:29" ht="14.25" customHeight="1">
      <c r="B44" s="97" t="s">
        <v>47</v>
      </c>
      <c r="C44" s="97"/>
      <c r="D44" s="97"/>
      <c r="E44" s="97"/>
      <c r="F44" s="97"/>
      <c r="G44" s="97"/>
      <c r="H44" s="97"/>
      <c r="I44" s="97"/>
      <c r="J44" s="97"/>
      <c r="K44" s="97"/>
      <c r="L44" s="49"/>
      <c r="M44" s="49"/>
      <c r="N44" s="49"/>
      <c r="O44" s="49"/>
      <c r="P44" s="49"/>
      <c r="Q44" s="49"/>
      <c r="R44" s="49"/>
      <c r="S44" s="49"/>
      <c r="T44" s="49"/>
      <c r="U44" s="49"/>
      <c r="V44" s="49"/>
      <c r="W44" s="49"/>
      <c r="X44" s="49"/>
      <c r="Y44" s="49"/>
      <c r="AA44" s="4"/>
      <c r="AB44" s="5"/>
      <c r="AC44"/>
    </row>
    <row r="45" spans="2:25" ht="18.75" customHeight="1">
      <c r="B45" s="11" t="s">
        <v>39</v>
      </c>
      <c r="C45" s="11"/>
      <c r="D45" s="12"/>
      <c r="E45" s="12"/>
      <c r="F45" s="12"/>
      <c r="G45" s="12"/>
      <c r="H45" s="12"/>
      <c r="I45" s="12"/>
      <c r="J45" s="12"/>
      <c r="K45" s="12"/>
      <c r="L45" s="12"/>
      <c r="M45" s="12"/>
      <c r="N45" s="12"/>
      <c r="O45" s="12" t="s">
        <v>40</v>
      </c>
      <c r="P45" s="12"/>
      <c r="Q45" s="12"/>
      <c r="R45" s="12"/>
      <c r="S45" s="45"/>
      <c r="T45" s="45"/>
      <c r="U45" s="46"/>
      <c r="V45" s="46"/>
      <c r="W45" s="95">
        <v>42552</v>
      </c>
      <c r="X45" s="96"/>
      <c r="Y45" s="13"/>
    </row>
    <row r="46" spans="2:24" ht="12.75">
      <c r="B46" s="1"/>
      <c r="C46" s="1" t="s">
        <v>27</v>
      </c>
      <c r="N46" s="2"/>
      <c r="O46" s="15" t="s">
        <v>29</v>
      </c>
      <c r="P46" s="15"/>
      <c r="S46" s="2"/>
      <c r="T46" s="2"/>
      <c r="U46" s="14" t="s">
        <v>0</v>
      </c>
      <c r="W46" s="2"/>
      <c r="X46" s="14" t="s">
        <v>16</v>
      </c>
    </row>
    <row r="47" spans="2:25" ht="18" customHeight="1">
      <c r="B47" s="11" t="s">
        <v>34</v>
      </c>
      <c r="C47" s="30"/>
      <c r="D47" s="31"/>
      <c r="E47" s="31"/>
      <c r="F47" s="31"/>
      <c r="G47" s="31"/>
      <c r="H47" s="31"/>
      <c r="I47" s="31"/>
      <c r="J47" s="31"/>
      <c r="K47" s="31"/>
      <c r="L47" s="31"/>
      <c r="M47" s="31"/>
      <c r="N47" s="31" t="s">
        <v>1</v>
      </c>
      <c r="O47" s="12" t="s">
        <v>41</v>
      </c>
      <c r="P47" s="31"/>
      <c r="Q47" s="31"/>
      <c r="R47" s="31"/>
      <c r="S47" s="31"/>
      <c r="T47" s="31"/>
      <c r="U47" s="32"/>
      <c r="V47" s="32"/>
      <c r="W47" s="95">
        <v>42552</v>
      </c>
      <c r="X47" s="96"/>
      <c r="Y47" s="12"/>
    </row>
    <row r="48" spans="2:24" ht="12.75">
      <c r="B48" s="1"/>
      <c r="C48" s="1" t="s">
        <v>28</v>
      </c>
      <c r="N48" s="2"/>
      <c r="O48" s="14" t="s">
        <v>29</v>
      </c>
      <c r="P48" s="14"/>
      <c r="S48" s="2"/>
      <c r="T48" s="2"/>
      <c r="U48" s="14" t="s">
        <v>0</v>
      </c>
      <c r="W48" s="2"/>
      <c r="X48" t="s">
        <v>16</v>
      </c>
    </row>
    <row r="52" spans="2:9" ht="12.75">
      <c r="B52" s="79"/>
      <c r="C52" s="29"/>
      <c r="D52" s="29"/>
      <c r="E52" s="29"/>
      <c r="F52" s="29"/>
      <c r="G52" s="29"/>
      <c r="H52" s="29"/>
      <c r="I52" s="29"/>
    </row>
  </sheetData>
  <sheetProtection/>
  <mergeCells count="33">
    <mergeCell ref="B10:B12"/>
    <mergeCell ref="W45:X45"/>
    <mergeCell ref="X9:X12"/>
    <mergeCell ref="L10:L12"/>
    <mergeCell ref="W9:W12"/>
    <mergeCell ref="B9:M9"/>
    <mergeCell ref="G10:G12"/>
    <mergeCell ref="R10:R12"/>
    <mergeCell ref="W47:X47"/>
    <mergeCell ref="B44:K44"/>
    <mergeCell ref="E10:E12"/>
    <mergeCell ref="P10:P12"/>
    <mergeCell ref="M10:M12"/>
    <mergeCell ref="V9:V12"/>
    <mergeCell ref="T10:T12"/>
    <mergeCell ref="D10:D12"/>
    <mergeCell ref="N10:N12"/>
    <mergeCell ref="J10:J12"/>
    <mergeCell ref="I10:I12"/>
    <mergeCell ref="Q10:Q12"/>
    <mergeCell ref="K10:K12"/>
    <mergeCell ref="H10:H12"/>
    <mergeCell ref="O10:O12"/>
    <mergeCell ref="B6:AA6"/>
    <mergeCell ref="Y9:Y12"/>
    <mergeCell ref="U9:U12"/>
    <mergeCell ref="C10:C12"/>
    <mergeCell ref="F10:F12"/>
    <mergeCell ref="S10:S12"/>
    <mergeCell ref="N9:S9"/>
    <mergeCell ref="A8:Y8"/>
    <mergeCell ref="A7:Y7"/>
    <mergeCell ref="A9:A12"/>
  </mergeCells>
  <printOptions/>
  <pageMargins left="0.5118110236220472" right="0.5118110236220472" top="0.35433070866141736" bottom="0.35433070866141736" header="0.31496062992125984" footer="0.31496062992125984"/>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AN59"/>
  <sheetViews>
    <sheetView zoomScalePageLayoutView="0" workbookViewId="0" topLeftCell="A20">
      <selection activeCell="R30" sqref="R30"/>
    </sheetView>
  </sheetViews>
  <sheetFormatPr defaultColWidth="9.00390625" defaultRowHeight="12.75"/>
  <cols>
    <col min="1" max="1" width="8.75390625" style="0" customWidth="1"/>
    <col min="2" max="2" width="9.75390625" style="0" customWidth="1"/>
    <col min="3" max="3" width="7.75390625" style="0" customWidth="1"/>
    <col min="4" max="4" width="7.625" style="0" customWidth="1"/>
    <col min="5" max="5" width="7.875" style="0" customWidth="1"/>
    <col min="6" max="6" width="7.75390625" style="0" customWidth="1"/>
    <col min="7" max="7" width="7.625" style="55" customWidth="1"/>
    <col min="8" max="8" width="8.125" style="0" customWidth="1"/>
    <col min="9" max="9" width="7.375" style="0" customWidth="1"/>
    <col min="10" max="10" width="7.875" style="55" customWidth="1"/>
    <col min="11" max="11" width="7.875" style="0" customWidth="1"/>
    <col min="12" max="12" width="7.25390625" style="0" customWidth="1"/>
    <col min="13" max="15" width="7.75390625" style="0" customWidth="1"/>
    <col min="16" max="19" width="7.375" style="0" customWidth="1"/>
    <col min="20" max="20" width="6.75390625" style="55" customWidth="1"/>
    <col min="21" max="21" width="7.125" style="0" customWidth="1"/>
    <col min="22" max="22" width="6.00390625" style="55" customWidth="1"/>
    <col min="23" max="23" width="7.25390625" style="0" customWidth="1"/>
    <col min="24" max="24" width="6.75390625" style="55" customWidth="1"/>
    <col min="25" max="25" width="12.00390625" style="0" customWidth="1"/>
    <col min="26" max="26" width="9.625" style="0" customWidth="1"/>
    <col min="27" max="27" width="9.75390625" style="0" customWidth="1"/>
    <col min="28" max="28" width="9.125" style="6" customWidth="1"/>
  </cols>
  <sheetData>
    <row r="1" spans="1:5" ht="12.75">
      <c r="A1" s="54" t="s">
        <v>30</v>
      </c>
      <c r="B1" s="54"/>
      <c r="C1" s="54"/>
      <c r="D1" s="54"/>
      <c r="E1" s="54"/>
    </row>
    <row r="2" spans="1:5" ht="12.75">
      <c r="A2" s="54" t="s">
        <v>31</v>
      </c>
      <c r="B2" s="54"/>
      <c r="C2" s="54"/>
      <c r="D2" s="54"/>
      <c r="E2" s="54"/>
    </row>
    <row r="3" spans="1:27" ht="12.75">
      <c r="A3" s="56" t="s">
        <v>43</v>
      </c>
      <c r="B3" s="56"/>
      <c r="C3" s="56"/>
      <c r="D3" s="54"/>
      <c r="E3" s="54"/>
      <c r="G3" s="57"/>
      <c r="H3" s="47"/>
      <c r="I3" s="47"/>
      <c r="J3" s="57"/>
      <c r="K3" s="47"/>
      <c r="L3" s="3"/>
      <c r="M3" s="3"/>
      <c r="N3" s="3"/>
      <c r="O3" s="3"/>
      <c r="P3" s="3"/>
      <c r="Q3" s="3"/>
      <c r="R3" s="3"/>
      <c r="S3" s="3"/>
      <c r="T3" s="58"/>
      <c r="U3" s="3"/>
      <c r="V3" s="58"/>
      <c r="W3" s="3"/>
      <c r="X3" s="58"/>
      <c r="Y3" s="3"/>
      <c r="Z3" s="3"/>
      <c r="AA3" s="3"/>
    </row>
    <row r="4" spans="1:27" ht="12.75">
      <c r="A4" s="54"/>
      <c r="B4" s="54"/>
      <c r="C4" s="54"/>
      <c r="D4" s="54"/>
      <c r="E4" s="54"/>
      <c r="G4" s="57"/>
      <c r="H4" s="47"/>
      <c r="I4" s="47"/>
      <c r="J4" s="57"/>
      <c r="K4" s="47"/>
      <c r="L4" s="3"/>
      <c r="M4" s="3"/>
      <c r="N4" s="3"/>
      <c r="O4" s="3"/>
      <c r="P4" s="3"/>
      <c r="Q4" s="3"/>
      <c r="R4" s="3"/>
      <c r="S4" s="3"/>
      <c r="T4" s="58"/>
      <c r="U4" s="3"/>
      <c r="V4" s="58"/>
      <c r="W4" s="3"/>
      <c r="X4" s="58"/>
      <c r="Y4" s="3"/>
      <c r="Z4" s="3"/>
      <c r="AA4" s="3"/>
    </row>
    <row r="5" spans="2:28" s="1" customFormat="1" ht="14.25">
      <c r="B5" s="100" t="s">
        <v>36</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59"/>
    </row>
    <row r="6" spans="2:28" s="1" customFormat="1" ht="60.75" customHeight="1">
      <c r="B6" s="101" t="s">
        <v>131</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59"/>
    </row>
    <row r="7" spans="1:28" ht="30" customHeight="1">
      <c r="A7" s="82" t="s">
        <v>26</v>
      </c>
      <c r="B7" s="89" t="s">
        <v>51</v>
      </c>
      <c r="C7" s="90"/>
      <c r="D7" s="90"/>
      <c r="E7" s="90"/>
      <c r="F7" s="90"/>
      <c r="G7" s="90"/>
      <c r="H7" s="90"/>
      <c r="I7" s="90"/>
      <c r="J7" s="90"/>
      <c r="K7" s="90"/>
      <c r="L7" s="90"/>
      <c r="M7" s="90"/>
      <c r="N7" s="90"/>
      <c r="O7" s="90"/>
      <c r="P7" s="90"/>
      <c r="Q7" s="90"/>
      <c r="R7" s="90"/>
      <c r="S7" s="90"/>
      <c r="T7" s="90"/>
      <c r="U7" s="90"/>
      <c r="V7" s="90"/>
      <c r="W7" s="90"/>
      <c r="X7" s="99"/>
      <c r="Y7" s="102" t="s">
        <v>52</v>
      </c>
      <c r="Z7" s="103" t="s">
        <v>53</v>
      </c>
      <c r="AA7" s="82" t="s">
        <v>54</v>
      </c>
      <c r="AB7"/>
    </row>
    <row r="8" spans="1:28" ht="48.75" customHeight="1">
      <c r="A8" s="83"/>
      <c r="B8" s="106" t="s">
        <v>55</v>
      </c>
      <c r="C8" s="107" t="s">
        <v>56</v>
      </c>
      <c r="D8" s="107" t="s">
        <v>57</v>
      </c>
      <c r="E8" s="107" t="s">
        <v>101</v>
      </c>
      <c r="F8" s="107" t="s">
        <v>58</v>
      </c>
      <c r="G8" s="108" t="s">
        <v>59</v>
      </c>
      <c r="H8" s="107" t="s">
        <v>60</v>
      </c>
      <c r="I8" s="107" t="s">
        <v>61</v>
      </c>
      <c r="J8" s="112" t="s">
        <v>62</v>
      </c>
      <c r="K8" s="109" t="s">
        <v>63</v>
      </c>
      <c r="L8" s="109" t="s">
        <v>64</v>
      </c>
      <c r="M8" s="109" t="s">
        <v>102</v>
      </c>
      <c r="N8" s="109" t="s">
        <v>103</v>
      </c>
      <c r="O8" s="109" t="s">
        <v>65</v>
      </c>
      <c r="P8" s="109" t="s">
        <v>66</v>
      </c>
      <c r="Q8" s="109" t="s">
        <v>67</v>
      </c>
      <c r="R8" s="109" t="s">
        <v>68</v>
      </c>
      <c r="S8" s="109" t="s">
        <v>69</v>
      </c>
      <c r="T8" s="120" t="s">
        <v>70</v>
      </c>
      <c r="U8" s="109" t="s">
        <v>71</v>
      </c>
      <c r="V8" s="112" t="s">
        <v>72</v>
      </c>
      <c r="W8" s="109" t="s">
        <v>73</v>
      </c>
      <c r="X8" s="112" t="s">
        <v>74</v>
      </c>
      <c r="Y8" s="102"/>
      <c r="Z8" s="104"/>
      <c r="AA8" s="83"/>
      <c r="AB8"/>
    </row>
    <row r="9" spans="1:28" ht="15.75" customHeight="1">
      <c r="A9" s="83"/>
      <c r="B9" s="106"/>
      <c r="C9" s="107"/>
      <c r="D9" s="107"/>
      <c r="E9" s="107"/>
      <c r="F9" s="107"/>
      <c r="G9" s="108"/>
      <c r="H9" s="107"/>
      <c r="I9" s="107"/>
      <c r="J9" s="113"/>
      <c r="K9" s="115"/>
      <c r="L9" s="110"/>
      <c r="M9" s="115"/>
      <c r="N9" s="115"/>
      <c r="O9" s="115"/>
      <c r="P9" s="115"/>
      <c r="Q9" s="115"/>
      <c r="R9" s="115"/>
      <c r="S9" s="115"/>
      <c r="T9" s="121"/>
      <c r="U9" s="110"/>
      <c r="V9" s="117"/>
      <c r="W9" s="110"/>
      <c r="X9" s="117"/>
      <c r="Y9" s="102"/>
      <c r="Z9" s="104"/>
      <c r="AA9" s="83"/>
      <c r="AB9"/>
    </row>
    <row r="10" spans="1:28" ht="30" customHeight="1">
      <c r="A10" s="94"/>
      <c r="B10" s="106"/>
      <c r="C10" s="107"/>
      <c r="D10" s="107"/>
      <c r="E10" s="107"/>
      <c r="F10" s="107"/>
      <c r="G10" s="108"/>
      <c r="H10" s="107"/>
      <c r="I10" s="107"/>
      <c r="J10" s="114"/>
      <c r="K10" s="116"/>
      <c r="L10" s="111"/>
      <c r="M10" s="116"/>
      <c r="N10" s="116"/>
      <c r="O10" s="116"/>
      <c r="P10" s="116"/>
      <c r="Q10" s="116"/>
      <c r="R10" s="116"/>
      <c r="S10" s="116"/>
      <c r="T10" s="122"/>
      <c r="U10" s="111"/>
      <c r="V10" s="118"/>
      <c r="W10" s="111"/>
      <c r="X10" s="118"/>
      <c r="Y10" s="102"/>
      <c r="Z10" s="105"/>
      <c r="AA10" s="84"/>
      <c r="AB10"/>
    </row>
    <row r="11" spans="1:28" ht="15.75" customHeight="1">
      <c r="A11" s="123">
        <v>1</v>
      </c>
      <c r="B11" s="124">
        <v>107421.59</v>
      </c>
      <c r="C11" s="124">
        <v>27590.79</v>
      </c>
      <c r="D11" s="124">
        <v>11473.71</v>
      </c>
      <c r="E11" s="124">
        <v>2013.11</v>
      </c>
      <c r="F11" s="124">
        <v>624.6</v>
      </c>
      <c r="G11" s="124">
        <v>1112.38</v>
      </c>
      <c r="H11" s="124">
        <v>3716.15</v>
      </c>
      <c r="I11" s="124">
        <v>561.87</v>
      </c>
      <c r="J11" s="124">
        <v>732.08</v>
      </c>
      <c r="K11" s="124">
        <v>9403.88</v>
      </c>
      <c r="L11" s="124">
        <v>4474.39</v>
      </c>
      <c r="M11" s="124">
        <v>1209.32</v>
      </c>
      <c r="N11" s="124">
        <v>515.94</v>
      </c>
      <c r="O11" s="124">
        <v>390.17</v>
      </c>
      <c r="P11" s="124">
        <v>1224.27</v>
      </c>
      <c r="Q11" s="124">
        <v>4857.26</v>
      </c>
      <c r="R11" s="124">
        <v>1719.59</v>
      </c>
      <c r="S11" s="124">
        <v>898.53</v>
      </c>
      <c r="T11" s="124">
        <v>952.52</v>
      </c>
      <c r="U11" s="124">
        <v>583.55</v>
      </c>
      <c r="V11" s="124">
        <v>60.09</v>
      </c>
      <c r="W11" s="124">
        <v>2480.22</v>
      </c>
      <c r="X11" s="124">
        <v>417.91</v>
      </c>
      <c r="Y11" s="60">
        <f aca="true" t="shared" si="0" ref="Y11:Y40">SUM(B11:X11)</f>
        <v>184433.91999999998</v>
      </c>
      <c r="Z11" s="41">
        <v>34.8425496</v>
      </c>
      <c r="AA11" s="51">
        <f>Z11</f>
        <v>34.8425496</v>
      </c>
      <c r="AB11"/>
    </row>
    <row r="12" spans="1:28" ht="15.75" customHeight="1">
      <c r="A12" s="123">
        <v>2</v>
      </c>
      <c r="B12" s="124">
        <v>110373.48</v>
      </c>
      <c r="C12" s="124">
        <v>34529.22</v>
      </c>
      <c r="D12" s="124">
        <v>12216.92</v>
      </c>
      <c r="E12" s="124">
        <v>2080.74</v>
      </c>
      <c r="F12" s="124">
        <v>661.66</v>
      </c>
      <c r="G12" s="124">
        <v>1160.28</v>
      </c>
      <c r="H12" s="124">
        <v>3928.71</v>
      </c>
      <c r="I12" s="124">
        <v>595.95</v>
      </c>
      <c r="J12" s="124">
        <v>694.41</v>
      </c>
      <c r="K12" s="124">
        <v>8199.74</v>
      </c>
      <c r="L12" s="124">
        <v>4694.05</v>
      </c>
      <c r="M12" s="124">
        <v>1466.58</v>
      </c>
      <c r="N12" s="124">
        <v>561.78</v>
      </c>
      <c r="O12" s="124">
        <v>454.92</v>
      </c>
      <c r="P12" s="124">
        <v>1334.77</v>
      </c>
      <c r="Q12" s="124">
        <v>5065.42</v>
      </c>
      <c r="R12" s="124">
        <v>1860.04</v>
      </c>
      <c r="S12" s="124">
        <v>1026.22</v>
      </c>
      <c r="T12" s="124">
        <v>1009.46</v>
      </c>
      <c r="U12" s="124">
        <v>667.82</v>
      </c>
      <c r="V12" s="124">
        <v>91.54</v>
      </c>
      <c r="W12" s="124">
        <v>2588.44</v>
      </c>
      <c r="X12" s="124">
        <v>436.92</v>
      </c>
      <c r="Y12" s="60">
        <f t="shared" si="0"/>
        <v>195699.07000000004</v>
      </c>
      <c r="Z12" s="41">
        <v>34.729506</v>
      </c>
      <c r="AA12" s="51">
        <f aca="true" t="shared" si="1" ref="AA12:AA40">Z12</f>
        <v>34.729506</v>
      </c>
      <c r="AB12"/>
    </row>
    <row r="13" spans="1:28" ht="15" customHeight="1">
      <c r="A13" s="123">
        <v>3</v>
      </c>
      <c r="B13" s="124">
        <v>111279.63</v>
      </c>
      <c r="C13" s="124">
        <v>35305.42</v>
      </c>
      <c r="D13" s="124">
        <v>11605.59</v>
      </c>
      <c r="E13" s="124">
        <v>2091.39</v>
      </c>
      <c r="F13" s="124">
        <v>666.45</v>
      </c>
      <c r="G13" s="124">
        <v>1070.44</v>
      </c>
      <c r="H13" s="124">
        <v>3858.25</v>
      </c>
      <c r="I13" s="124">
        <v>586.24</v>
      </c>
      <c r="J13" s="124">
        <v>678.61</v>
      </c>
      <c r="K13" s="124">
        <v>9768.02</v>
      </c>
      <c r="L13" s="124">
        <v>4574.29</v>
      </c>
      <c r="M13" s="124">
        <v>1283.8</v>
      </c>
      <c r="N13" s="124">
        <v>591.35</v>
      </c>
      <c r="O13" s="124">
        <v>417.79</v>
      </c>
      <c r="P13" s="124">
        <v>1260.08</v>
      </c>
      <c r="Q13" s="124">
        <v>5102.54</v>
      </c>
      <c r="R13" s="124">
        <v>1733.24</v>
      </c>
      <c r="S13" s="124">
        <v>1057.24</v>
      </c>
      <c r="T13" s="124">
        <v>1019.61</v>
      </c>
      <c r="U13" s="124">
        <v>579.64</v>
      </c>
      <c r="V13" s="124">
        <v>51.03</v>
      </c>
      <c r="W13" s="124">
        <v>2560.53</v>
      </c>
      <c r="X13" s="124">
        <v>438.05</v>
      </c>
      <c r="Y13" s="60">
        <f t="shared" si="0"/>
        <v>197579.22999999995</v>
      </c>
      <c r="Z13" s="41">
        <v>34.658330400000004</v>
      </c>
      <c r="AA13" s="51">
        <f t="shared" si="1"/>
        <v>34.658330400000004</v>
      </c>
      <c r="AB13"/>
    </row>
    <row r="14" spans="1:28" ht="15" customHeight="1">
      <c r="A14" s="123">
        <v>4</v>
      </c>
      <c r="B14" s="124">
        <v>103168.73</v>
      </c>
      <c r="C14" s="124">
        <v>35006.03</v>
      </c>
      <c r="D14" s="124">
        <v>12154.91</v>
      </c>
      <c r="E14" s="124">
        <v>2287.8</v>
      </c>
      <c r="F14" s="124">
        <v>703.58</v>
      </c>
      <c r="G14" s="124">
        <v>1211.06</v>
      </c>
      <c r="H14" s="124">
        <v>4093.23</v>
      </c>
      <c r="I14" s="124">
        <v>629.7</v>
      </c>
      <c r="J14" s="124">
        <v>663.41</v>
      </c>
      <c r="K14" s="124">
        <v>10308.41</v>
      </c>
      <c r="L14" s="124">
        <v>4709.39</v>
      </c>
      <c r="M14" s="124">
        <v>1488.86</v>
      </c>
      <c r="N14" s="124">
        <v>608.45</v>
      </c>
      <c r="O14" s="124">
        <v>445.65</v>
      </c>
      <c r="P14" s="124">
        <v>1340.41</v>
      </c>
      <c r="Q14" s="124">
        <v>5338.21</v>
      </c>
      <c r="R14" s="124">
        <v>1805.07</v>
      </c>
      <c r="S14" s="124">
        <v>1052.36</v>
      </c>
      <c r="T14" s="124">
        <v>980.93</v>
      </c>
      <c r="U14" s="124">
        <v>667.74</v>
      </c>
      <c r="V14" s="124">
        <v>54.31</v>
      </c>
      <c r="W14" s="124">
        <v>2798.51</v>
      </c>
      <c r="X14" s="124">
        <v>468.9</v>
      </c>
      <c r="Y14" s="60">
        <f t="shared" si="0"/>
        <v>191985.65</v>
      </c>
      <c r="Z14" s="41">
        <v>34.6792644</v>
      </c>
      <c r="AA14" s="51">
        <f t="shared" si="1"/>
        <v>34.6792644</v>
      </c>
      <c r="AB14"/>
    </row>
    <row r="15" spans="1:28" ht="15" customHeight="1">
      <c r="A15" s="123">
        <v>5</v>
      </c>
      <c r="B15" s="124">
        <v>105239.96</v>
      </c>
      <c r="C15" s="124">
        <v>32598.64</v>
      </c>
      <c r="D15" s="124">
        <v>12477.81</v>
      </c>
      <c r="E15" s="124">
        <v>2206.38</v>
      </c>
      <c r="F15" s="124">
        <v>728.5</v>
      </c>
      <c r="G15" s="124">
        <v>1092.55</v>
      </c>
      <c r="H15" s="124">
        <v>4011.23</v>
      </c>
      <c r="I15" s="124">
        <v>632.54</v>
      </c>
      <c r="J15" s="124">
        <v>673.67</v>
      </c>
      <c r="K15" s="124">
        <v>8238.02</v>
      </c>
      <c r="L15" s="124">
        <v>4714.67</v>
      </c>
      <c r="M15" s="124">
        <v>1233.21</v>
      </c>
      <c r="N15" s="124">
        <v>601.08</v>
      </c>
      <c r="O15" s="124">
        <v>437.48</v>
      </c>
      <c r="P15" s="124">
        <v>1217.48</v>
      </c>
      <c r="Q15" s="124">
        <v>5206.29</v>
      </c>
      <c r="R15" s="124">
        <v>1762.45</v>
      </c>
      <c r="S15" s="124">
        <v>1036</v>
      </c>
      <c r="T15" s="124">
        <v>1048.24</v>
      </c>
      <c r="U15" s="124">
        <v>627.87</v>
      </c>
      <c r="V15" s="124">
        <v>92.32</v>
      </c>
      <c r="W15" s="124">
        <v>2695.33</v>
      </c>
      <c r="X15" s="124">
        <v>427.71</v>
      </c>
      <c r="Y15" s="60">
        <f t="shared" si="0"/>
        <v>188999.43000000002</v>
      </c>
      <c r="Z15" s="41">
        <v>34.7630004</v>
      </c>
      <c r="AA15" s="51">
        <f t="shared" si="1"/>
        <v>34.7630004</v>
      </c>
      <c r="AB15"/>
    </row>
    <row r="16" spans="1:28" ht="15.75" customHeight="1">
      <c r="A16" s="123">
        <v>6</v>
      </c>
      <c r="B16" s="124">
        <v>110901.35</v>
      </c>
      <c r="C16" s="124">
        <v>37259.4</v>
      </c>
      <c r="D16" s="124">
        <v>11563.58</v>
      </c>
      <c r="E16" s="124">
        <v>2045.94</v>
      </c>
      <c r="F16" s="124">
        <v>666.75</v>
      </c>
      <c r="G16" s="124">
        <v>1103.64</v>
      </c>
      <c r="H16" s="124">
        <v>3736.28</v>
      </c>
      <c r="I16" s="124">
        <v>568.4</v>
      </c>
      <c r="J16" s="124">
        <v>616.05</v>
      </c>
      <c r="K16" s="124">
        <v>9624.68</v>
      </c>
      <c r="L16" s="124">
        <v>4714.43</v>
      </c>
      <c r="M16" s="124">
        <v>1339.06</v>
      </c>
      <c r="N16" s="124">
        <v>557.84</v>
      </c>
      <c r="O16" s="124">
        <v>392.99</v>
      </c>
      <c r="P16" s="124">
        <v>1251.15</v>
      </c>
      <c r="Q16" s="124">
        <v>5012.91</v>
      </c>
      <c r="R16" s="124">
        <v>1731.33</v>
      </c>
      <c r="S16" s="124">
        <v>943.88</v>
      </c>
      <c r="T16" s="124">
        <v>968.41</v>
      </c>
      <c r="U16" s="124">
        <v>595</v>
      </c>
      <c r="V16" s="124">
        <v>37.11</v>
      </c>
      <c r="W16" s="124">
        <v>2586.77</v>
      </c>
      <c r="X16" s="124">
        <v>540.92</v>
      </c>
      <c r="Y16" s="60">
        <f t="shared" si="0"/>
        <v>198757.86999999994</v>
      </c>
      <c r="Z16" s="41">
        <v>35.1565596</v>
      </c>
      <c r="AA16" s="51">
        <f t="shared" si="1"/>
        <v>35.1565596</v>
      </c>
      <c r="AB16"/>
    </row>
    <row r="17" spans="1:28" ht="15.75" customHeight="1">
      <c r="A17" s="123">
        <v>7</v>
      </c>
      <c r="B17" s="124">
        <v>115962.86</v>
      </c>
      <c r="C17" s="124">
        <v>35414.43</v>
      </c>
      <c r="D17" s="124">
        <v>11868.1</v>
      </c>
      <c r="E17" s="124">
        <v>2145.45</v>
      </c>
      <c r="F17" s="124">
        <v>738.33</v>
      </c>
      <c r="G17" s="124">
        <v>1267.42</v>
      </c>
      <c r="H17" s="124">
        <v>4047.96</v>
      </c>
      <c r="I17" s="124">
        <v>640.42</v>
      </c>
      <c r="J17" s="124">
        <v>619.58</v>
      </c>
      <c r="K17" s="124">
        <v>9437.64</v>
      </c>
      <c r="L17" s="124">
        <v>5061.97</v>
      </c>
      <c r="M17" s="124">
        <v>1382.04</v>
      </c>
      <c r="N17" s="124">
        <v>604.27</v>
      </c>
      <c r="O17" s="124">
        <v>412.89</v>
      </c>
      <c r="P17" s="124">
        <v>1275.47</v>
      </c>
      <c r="Q17" s="124">
        <v>5303.7</v>
      </c>
      <c r="R17" s="124">
        <v>1841.09</v>
      </c>
      <c r="S17" s="124">
        <v>1002.93</v>
      </c>
      <c r="T17" s="124">
        <v>990.63</v>
      </c>
      <c r="U17" s="124">
        <v>631.86</v>
      </c>
      <c r="V17" s="124">
        <v>71.74</v>
      </c>
      <c r="W17" s="124">
        <v>2834.04</v>
      </c>
      <c r="X17" s="124">
        <v>517.09</v>
      </c>
      <c r="Y17" s="60">
        <f t="shared" si="0"/>
        <v>204071.91</v>
      </c>
      <c r="Z17" s="41">
        <v>35.0100216</v>
      </c>
      <c r="AA17" s="51">
        <f t="shared" si="1"/>
        <v>35.0100216</v>
      </c>
      <c r="AB17"/>
    </row>
    <row r="18" spans="1:28" ht="15.75" customHeight="1">
      <c r="A18" s="123">
        <v>8</v>
      </c>
      <c r="B18" s="124">
        <v>115851.02</v>
      </c>
      <c r="C18" s="124">
        <v>36959.71</v>
      </c>
      <c r="D18" s="124">
        <v>12135.96</v>
      </c>
      <c r="E18" s="124">
        <v>2137.27</v>
      </c>
      <c r="F18" s="124">
        <v>765.59</v>
      </c>
      <c r="G18" s="124">
        <v>1251.58</v>
      </c>
      <c r="H18" s="124">
        <v>4062.11</v>
      </c>
      <c r="I18" s="124">
        <v>669.74</v>
      </c>
      <c r="J18" s="124">
        <v>675.3</v>
      </c>
      <c r="K18" s="124">
        <v>5863.17</v>
      </c>
      <c r="L18" s="124">
        <v>5268.76</v>
      </c>
      <c r="M18" s="124">
        <v>1323.91</v>
      </c>
      <c r="N18" s="124">
        <v>565.71</v>
      </c>
      <c r="O18" s="124">
        <v>437.43</v>
      </c>
      <c r="P18" s="124">
        <v>1346.75</v>
      </c>
      <c r="Q18" s="124">
        <v>5147.25</v>
      </c>
      <c r="R18" s="124">
        <v>1796.77</v>
      </c>
      <c r="S18" s="124">
        <v>1090.66</v>
      </c>
      <c r="T18" s="124">
        <v>1038.55</v>
      </c>
      <c r="U18" s="124">
        <v>666.52</v>
      </c>
      <c r="V18" s="124">
        <v>33.97</v>
      </c>
      <c r="W18" s="124">
        <v>2911.81</v>
      </c>
      <c r="X18" s="124">
        <v>445.66</v>
      </c>
      <c r="Y18" s="60">
        <f t="shared" si="0"/>
        <v>202445.19999999992</v>
      </c>
      <c r="Z18" s="41">
        <v>34.9639668</v>
      </c>
      <c r="AA18" s="51">
        <f t="shared" si="1"/>
        <v>34.9639668</v>
      </c>
      <c r="AB18"/>
    </row>
    <row r="19" spans="1:28" ht="15.75" customHeight="1">
      <c r="A19" s="123">
        <v>9</v>
      </c>
      <c r="B19" s="124">
        <v>110987.46</v>
      </c>
      <c r="C19" s="124">
        <v>37990.34</v>
      </c>
      <c r="D19" s="124">
        <v>12169.68</v>
      </c>
      <c r="E19" s="124">
        <v>2109.31</v>
      </c>
      <c r="F19" s="124">
        <v>705.04</v>
      </c>
      <c r="G19" s="124">
        <v>1181.93</v>
      </c>
      <c r="H19" s="124">
        <v>3935.14</v>
      </c>
      <c r="I19" s="124">
        <v>796.93</v>
      </c>
      <c r="J19" s="124">
        <v>614.03</v>
      </c>
      <c r="K19" s="124">
        <v>9868.49</v>
      </c>
      <c r="L19" s="124">
        <v>5179.43</v>
      </c>
      <c r="M19" s="124">
        <v>1438.42</v>
      </c>
      <c r="N19" s="124">
        <v>523.93</v>
      </c>
      <c r="O19" s="124">
        <v>435.45</v>
      </c>
      <c r="P19" s="124">
        <v>1250.67</v>
      </c>
      <c r="Q19" s="124">
        <v>5339.52</v>
      </c>
      <c r="R19" s="124">
        <v>1770.47</v>
      </c>
      <c r="S19" s="124">
        <v>1013.05</v>
      </c>
      <c r="T19" s="124">
        <v>1055.95</v>
      </c>
      <c r="U19" s="124">
        <v>601.21</v>
      </c>
      <c r="V19" s="124">
        <v>57</v>
      </c>
      <c r="W19" s="124">
        <v>2859.56</v>
      </c>
      <c r="X19" s="124">
        <v>449.46</v>
      </c>
      <c r="Y19" s="60">
        <f t="shared" si="0"/>
        <v>202332.46999999997</v>
      </c>
      <c r="Z19" s="41">
        <v>35.022582</v>
      </c>
      <c r="AA19" s="51">
        <f t="shared" si="1"/>
        <v>35.022582</v>
      </c>
      <c r="AB19"/>
    </row>
    <row r="20" spans="1:28" ht="15.75" customHeight="1">
      <c r="A20" s="123">
        <v>10</v>
      </c>
      <c r="B20" s="124">
        <v>110475.88</v>
      </c>
      <c r="C20" s="124">
        <v>34404.73</v>
      </c>
      <c r="D20" s="124">
        <v>11522.54</v>
      </c>
      <c r="E20" s="124">
        <v>2088.85</v>
      </c>
      <c r="F20" s="124">
        <v>730.21</v>
      </c>
      <c r="G20" s="124">
        <v>1168.17</v>
      </c>
      <c r="H20" s="124">
        <v>3949.95</v>
      </c>
      <c r="I20" s="124">
        <v>794.05</v>
      </c>
      <c r="J20" s="124">
        <v>640.29</v>
      </c>
      <c r="K20" s="124">
        <v>10382.48</v>
      </c>
      <c r="L20" s="124">
        <v>4971.4</v>
      </c>
      <c r="M20" s="124">
        <v>1444.92</v>
      </c>
      <c r="N20" s="124">
        <v>598.99</v>
      </c>
      <c r="O20" s="124">
        <v>446.56</v>
      </c>
      <c r="P20" s="124">
        <v>1429.18</v>
      </c>
      <c r="Q20" s="124">
        <v>5097.89</v>
      </c>
      <c r="R20" s="124">
        <v>1748.01</v>
      </c>
      <c r="S20" s="124">
        <v>1050.54</v>
      </c>
      <c r="T20" s="124">
        <v>1156.97</v>
      </c>
      <c r="U20" s="124">
        <v>758.63</v>
      </c>
      <c r="V20" s="124">
        <v>50.21</v>
      </c>
      <c r="W20" s="124">
        <v>2786.27</v>
      </c>
      <c r="X20" s="124">
        <v>451.9</v>
      </c>
      <c r="Y20" s="60">
        <f t="shared" si="0"/>
        <v>198148.62000000005</v>
      </c>
      <c r="Z20" s="41">
        <v>35.0518896</v>
      </c>
      <c r="AA20" s="51">
        <f t="shared" si="1"/>
        <v>35.0518896</v>
      </c>
      <c r="AB20"/>
    </row>
    <row r="21" spans="1:28" ht="15.75" customHeight="1">
      <c r="A21" s="123">
        <v>11</v>
      </c>
      <c r="B21" s="124">
        <v>104588.75</v>
      </c>
      <c r="C21" s="124">
        <v>36323.07</v>
      </c>
      <c r="D21" s="124">
        <v>12391.55</v>
      </c>
      <c r="E21" s="124">
        <v>2309.67</v>
      </c>
      <c r="F21" s="124">
        <v>755.88</v>
      </c>
      <c r="G21" s="124">
        <v>1303.8</v>
      </c>
      <c r="H21" s="124">
        <v>4250.28</v>
      </c>
      <c r="I21" s="124">
        <v>859.44</v>
      </c>
      <c r="J21" s="124">
        <v>694.24</v>
      </c>
      <c r="K21" s="124">
        <v>8510.99</v>
      </c>
      <c r="L21" s="124">
        <v>5526.3</v>
      </c>
      <c r="M21" s="124">
        <v>1584.76</v>
      </c>
      <c r="N21" s="124">
        <v>637.17</v>
      </c>
      <c r="O21" s="124">
        <v>492.44</v>
      </c>
      <c r="P21" s="124">
        <v>1443.7</v>
      </c>
      <c r="Q21" s="124">
        <v>5459.78</v>
      </c>
      <c r="R21" s="124">
        <v>1860.47</v>
      </c>
      <c r="S21" s="124">
        <v>1056.07</v>
      </c>
      <c r="T21" s="124">
        <v>1231.25</v>
      </c>
      <c r="U21" s="124">
        <v>779.84</v>
      </c>
      <c r="V21" s="124">
        <v>62.86</v>
      </c>
      <c r="W21" s="124">
        <v>3264.63</v>
      </c>
      <c r="X21" s="124">
        <v>488.52</v>
      </c>
      <c r="Y21" s="60">
        <f t="shared" si="0"/>
        <v>195875.46</v>
      </c>
      <c r="Z21" s="41">
        <v>35.0518896</v>
      </c>
      <c r="AA21" s="51">
        <f t="shared" si="1"/>
        <v>35.0518896</v>
      </c>
      <c r="AB21"/>
    </row>
    <row r="22" spans="1:28" ht="15" customHeight="1">
      <c r="A22" s="123">
        <v>12</v>
      </c>
      <c r="B22" s="124">
        <v>108565.34</v>
      </c>
      <c r="C22" s="124">
        <v>35128.96</v>
      </c>
      <c r="D22" s="124">
        <v>13000.43</v>
      </c>
      <c r="E22" s="124">
        <v>2228.99</v>
      </c>
      <c r="F22" s="124">
        <v>767.79</v>
      </c>
      <c r="G22" s="124">
        <v>1325.24</v>
      </c>
      <c r="H22" s="124">
        <v>4370.83</v>
      </c>
      <c r="I22" s="124">
        <v>847.84</v>
      </c>
      <c r="J22" s="124">
        <v>707.4</v>
      </c>
      <c r="K22" s="124">
        <v>10557.86</v>
      </c>
      <c r="L22" s="124">
        <v>5480.43</v>
      </c>
      <c r="M22" s="124">
        <v>1596.64</v>
      </c>
      <c r="N22" s="124">
        <v>727.81</v>
      </c>
      <c r="O22" s="124">
        <v>509.37</v>
      </c>
      <c r="P22" s="124">
        <v>1381.64</v>
      </c>
      <c r="Q22" s="124">
        <v>5405.81</v>
      </c>
      <c r="R22" s="124">
        <v>1876.48</v>
      </c>
      <c r="S22" s="124">
        <v>1078.47</v>
      </c>
      <c r="T22" s="124">
        <v>1211.61</v>
      </c>
      <c r="U22" s="124">
        <v>778.55</v>
      </c>
      <c r="V22" s="124">
        <v>66.55</v>
      </c>
      <c r="W22" s="124">
        <v>3159.71</v>
      </c>
      <c r="X22" s="124">
        <v>441.68</v>
      </c>
      <c r="Y22" s="60">
        <f t="shared" si="0"/>
        <v>201215.4299999999</v>
      </c>
      <c r="Z22" s="41">
        <v>35.0518896</v>
      </c>
      <c r="AA22" s="51">
        <f t="shared" si="1"/>
        <v>35.0518896</v>
      </c>
      <c r="AB22"/>
    </row>
    <row r="23" spans="1:28" ht="15" customHeight="1">
      <c r="A23" s="123">
        <v>13</v>
      </c>
      <c r="B23" s="124">
        <v>111830.66</v>
      </c>
      <c r="C23" s="124">
        <v>34885.48</v>
      </c>
      <c r="D23" s="124">
        <v>11873.88</v>
      </c>
      <c r="E23" s="124">
        <v>2050.65</v>
      </c>
      <c r="F23" s="124">
        <v>737.37</v>
      </c>
      <c r="G23" s="124">
        <v>1117.48</v>
      </c>
      <c r="H23" s="124">
        <v>3976.18</v>
      </c>
      <c r="I23" s="124">
        <v>786.21</v>
      </c>
      <c r="J23" s="124">
        <v>631.62</v>
      </c>
      <c r="K23" s="124">
        <v>9810.54</v>
      </c>
      <c r="L23" s="124">
        <v>5090.05</v>
      </c>
      <c r="M23" s="124">
        <v>1469.94</v>
      </c>
      <c r="N23" s="124">
        <v>595.39</v>
      </c>
      <c r="O23" s="124">
        <v>446.49</v>
      </c>
      <c r="P23" s="124">
        <v>1297.92</v>
      </c>
      <c r="Q23" s="124">
        <v>5199.3</v>
      </c>
      <c r="R23" s="124">
        <v>1777.51</v>
      </c>
      <c r="S23" s="124">
        <v>963.88</v>
      </c>
      <c r="T23" s="124">
        <v>996.72</v>
      </c>
      <c r="U23" s="124">
        <v>715.64</v>
      </c>
      <c r="V23" s="124">
        <v>55.61</v>
      </c>
      <c r="W23" s="124">
        <v>2753.49</v>
      </c>
      <c r="X23" s="124">
        <v>409.99</v>
      </c>
      <c r="Y23" s="60">
        <f t="shared" si="0"/>
        <v>199472</v>
      </c>
      <c r="Z23" s="41">
        <v>35.154</v>
      </c>
      <c r="AA23" s="51">
        <f t="shared" si="1"/>
        <v>35.154</v>
      </c>
      <c r="AB23"/>
    </row>
    <row r="24" spans="1:28" ht="15.75" customHeight="1">
      <c r="A24" s="123">
        <v>14</v>
      </c>
      <c r="B24" s="124">
        <v>107352.69</v>
      </c>
      <c r="C24" s="124">
        <v>34125.36</v>
      </c>
      <c r="D24" s="124">
        <v>11354.82</v>
      </c>
      <c r="E24" s="124">
        <v>1978.29</v>
      </c>
      <c r="F24" s="124">
        <v>669.57</v>
      </c>
      <c r="G24" s="124">
        <v>1081.12</v>
      </c>
      <c r="H24" s="124">
        <v>3753.45</v>
      </c>
      <c r="I24" s="124">
        <v>717.41</v>
      </c>
      <c r="J24" s="124">
        <v>606.59</v>
      </c>
      <c r="K24" s="124">
        <v>7773.99</v>
      </c>
      <c r="L24" s="124">
        <v>4536.05</v>
      </c>
      <c r="M24" s="124">
        <v>1419.15</v>
      </c>
      <c r="N24" s="124">
        <v>553.18</v>
      </c>
      <c r="O24" s="124">
        <v>390.74</v>
      </c>
      <c r="P24" s="124">
        <v>1290.33</v>
      </c>
      <c r="Q24" s="124">
        <v>4864.47</v>
      </c>
      <c r="R24" s="124">
        <v>1703.81</v>
      </c>
      <c r="S24" s="124">
        <v>1049.28</v>
      </c>
      <c r="T24" s="124">
        <v>990.04</v>
      </c>
      <c r="U24" s="124">
        <v>653.17</v>
      </c>
      <c r="V24" s="124">
        <v>51.86</v>
      </c>
      <c r="W24" s="124">
        <v>2551.35</v>
      </c>
      <c r="X24" s="124">
        <v>423.92</v>
      </c>
      <c r="Y24" s="60">
        <f t="shared" si="0"/>
        <v>189890.63999999998</v>
      </c>
      <c r="Z24" s="41">
        <v>35.1783</v>
      </c>
      <c r="AA24" s="51">
        <f t="shared" si="1"/>
        <v>35.1783</v>
      </c>
      <c r="AB24"/>
    </row>
    <row r="25" spans="1:28" ht="15" customHeight="1">
      <c r="A25" s="123">
        <v>15</v>
      </c>
      <c r="B25" s="124">
        <v>110523.2</v>
      </c>
      <c r="C25" s="124">
        <v>38516.89</v>
      </c>
      <c r="D25" s="124">
        <v>11420.42</v>
      </c>
      <c r="E25" s="124">
        <v>2040.88</v>
      </c>
      <c r="F25" s="124">
        <v>658.03</v>
      </c>
      <c r="G25" s="124">
        <v>1081.91</v>
      </c>
      <c r="H25" s="124">
        <v>3731.52</v>
      </c>
      <c r="I25" s="124">
        <v>712.53</v>
      </c>
      <c r="J25" s="124">
        <v>583.15</v>
      </c>
      <c r="K25" s="124">
        <v>9797.25</v>
      </c>
      <c r="L25" s="124">
        <v>4742.65</v>
      </c>
      <c r="M25" s="124">
        <v>1404.79</v>
      </c>
      <c r="N25" s="124">
        <v>565.49</v>
      </c>
      <c r="O25" s="124">
        <v>417.47</v>
      </c>
      <c r="P25" s="124">
        <v>1301.86</v>
      </c>
      <c r="Q25" s="124">
        <v>5493.72</v>
      </c>
      <c r="R25" s="124">
        <v>1763.32</v>
      </c>
      <c r="S25" s="124">
        <v>993.54</v>
      </c>
      <c r="T25" s="124">
        <v>967.62</v>
      </c>
      <c r="U25" s="124">
        <v>672.3</v>
      </c>
      <c r="V25" s="124">
        <v>55.57</v>
      </c>
      <c r="W25" s="124">
        <v>2539.88</v>
      </c>
      <c r="X25" s="124">
        <v>408.84</v>
      </c>
      <c r="Y25" s="60">
        <f t="shared" si="0"/>
        <v>200392.83</v>
      </c>
      <c r="Z25" s="41">
        <v>35.2121</v>
      </c>
      <c r="AA25" s="51">
        <f t="shared" si="1"/>
        <v>35.2121</v>
      </c>
      <c r="AB25"/>
    </row>
    <row r="26" spans="1:28" ht="15" customHeight="1">
      <c r="A26" s="18">
        <v>16</v>
      </c>
      <c r="B26" s="124">
        <v>107016.98</v>
      </c>
      <c r="C26" s="124">
        <v>32734.97</v>
      </c>
      <c r="D26" s="124">
        <v>11189.45</v>
      </c>
      <c r="E26" s="124">
        <v>2051.88</v>
      </c>
      <c r="F26" s="124">
        <v>682.67</v>
      </c>
      <c r="G26" s="124">
        <v>1083.16</v>
      </c>
      <c r="H26" s="124">
        <v>3661.08</v>
      </c>
      <c r="I26" s="124">
        <v>717.59</v>
      </c>
      <c r="J26" s="124">
        <v>581.88</v>
      </c>
      <c r="K26" s="124">
        <v>9507.11</v>
      </c>
      <c r="L26" s="124">
        <v>4626.95</v>
      </c>
      <c r="M26" s="124">
        <v>1360.35</v>
      </c>
      <c r="N26" s="124">
        <v>545.78</v>
      </c>
      <c r="O26" s="124">
        <v>395.32</v>
      </c>
      <c r="P26" s="124">
        <v>1269.53</v>
      </c>
      <c r="Q26" s="124">
        <v>4636.21</v>
      </c>
      <c r="R26" s="124">
        <v>1708.66</v>
      </c>
      <c r="S26" s="124">
        <v>1047.05</v>
      </c>
      <c r="T26" s="124">
        <v>946.79</v>
      </c>
      <c r="U26" s="124">
        <v>661.08</v>
      </c>
      <c r="V26" s="124">
        <v>62.03</v>
      </c>
      <c r="W26" s="124">
        <v>2539.86</v>
      </c>
      <c r="X26" s="124">
        <v>432.6</v>
      </c>
      <c r="Y26" s="60">
        <f t="shared" si="0"/>
        <v>189458.98</v>
      </c>
      <c r="Z26" s="41">
        <v>35.1352</v>
      </c>
      <c r="AA26" s="51">
        <f t="shared" si="1"/>
        <v>35.1352</v>
      </c>
      <c r="AB26"/>
    </row>
    <row r="27" spans="1:28" ht="15.75" customHeight="1">
      <c r="A27" s="18">
        <v>17</v>
      </c>
      <c r="B27" s="124">
        <v>101470.81</v>
      </c>
      <c r="C27" s="124">
        <v>30716.06</v>
      </c>
      <c r="D27" s="124">
        <v>10622.23</v>
      </c>
      <c r="E27" s="124">
        <v>1993.78</v>
      </c>
      <c r="F27" s="124">
        <v>656.55</v>
      </c>
      <c r="G27" s="124">
        <v>999.95</v>
      </c>
      <c r="H27" s="124">
        <v>3543.7</v>
      </c>
      <c r="I27" s="124">
        <v>678.45</v>
      </c>
      <c r="J27" s="124">
        <v>608.88</v>
      </c>
      <c r="K27" s="124">
        <v>7616.83</v>
      </c>
      <c r="L27" s="124">
        <v>4422.85</v>
      </c>
      <c r="M27" s="124">
        <v>1263.06</v>
      </c>
      <c r="N27" s="124">
        <v>493.28</v>
      </c>
      <c r="O27" s="124">
        <v>364.69</v>
      </c>
      <c r="P27" s="124">
        <v>1250.64</v>
      </c>
      <c r="Q27" s="124">
        <v>4372.45</v>
      </c>
      <c r="R27" s="124">
        <v>1641.9</v>
      </c>
      <c r="S27" s="124">
        <v>937</v>
      </c>
      <c r="T27" s="124">
        <v>963.49</v>
      </c>
      <c r="U27" s="124">
        <v>652.21</v>
      </c>
      <c r="V27" s="124">
        <v>56.63</v>
      </c>
      <c r="W27" s="124">
        <v>2492.7</v>
      </c>
      <c r="X27" s="124">
        <v>417.19</v>
      </c>
      <c r="Y27" s="60">
        <f t="shared" si="0"/>
        <v>178235.33000000005</v>
      </c>
      <c r="Z27" s="41">
        <v>35.2571</v>
      </c>
      <c r="AA27" s="51">
        <f t="shared" si="1"/>
        <v>35.2571</v>
      </c>
      <c r="AB27"/>
    </row>
    <row r="28" spans="1:28" ht="15" customHeight="1">
      <c r="A28" s="18">
        <v>18</v>
      </c>
      <c r="B28" s="124">
        <v>97222.44</v>
      </c>
      <c r="C28" s="124">
        <v>28184.71</v>
      </c>
      <c r="D28" s="124">
        <v>11010.31</v>
      </c>
      <c r="E28" s="124">
        <v>2263.92</v>
      </c>
      <c r="F28" s="124">
        <v>725.36</v>
      </c>
      <c r="G28" s="124">
        <v>1169.2</v>
      </c>
      <c r="H28" s="124">
        <v>3895.09</v>
      </c>
      <c r="I28" s="124">
        <v>813.52</v>
      </c>
      <c r="J28" s="124">
        <v>670.2</v>
      </c>
      <c r="K28" s="124">
        <v>9760.32</v>
      </c>
      <c r="L28" s="124">
        <v>4702.71</v>
      </c>
      <c r="M28" s="124">
        <v>1768.26</v>
      </c>
      <c r="N28" s="124">
        <v>582.09</v>
      </c>
      <c r="O28" s="124">
        <v>440.25</v>
      </c>
      <c r="P28" s="124">
        <v>1432.59</v>
      </c>
      <c r="Q28" s="124">
        <v>4914.49</v>
      </c>
      <c r="R28" s="124">
        <v>1820.25</v>
      </c>
      <c r="S28" s="124">
        <v>1110.88</v>
      </c>
      <c r="T28" s="124">
        <v>1003.19</v>
      </c>
      <c r="U28" s="124">
        <v>748.73</v>
      </c>
      <c r="V28" s="124">
        <v>69.48</v>
      </c>
      <c r="W28" s="124">
        <v>2782.68</v>
      </c>
      <c r="X28" s="124">
        <v>467.7</v>
      </c>
      <c r="Y28" s="60">
        <f t="shared" si="0"/>
        <v>177558.37000000002</v>
      </c>
      <c r="Z28" s="41">
        <v>35.2571</v>
      </c>
      <c r="AA28" s="51">
        <f t="shared" si="1"/>
        <v>35.2571</v>
      </c>
      <c r="AB28"/>
    </row>
    <row r="29" spans="1:28" ht="15.75" customHeight="1">
      <c r="A29" s="18">
        <v>19</v>
      </c>
      <c r="B29" s="124">
        <v>86547.27</v>
      </c>
      <c r="C29" s="124">
        <v>26723.14</v>
      </c>
      <c r="D29" s="124">
        <v>10022.51</v>
      </c>
      <c r="E29" s="124">
        <v>1946.02</v>
      </c>
      <c r="F29" s="124">
        <v>589.37</v>
      </c>
      <c r="G29" s="124">
        <v>947.23</v>
      </c>
      <c r="H29" s="124">
        <v>3248.37</v>
      </c>
      <c r="I29" s="124">
        <v>635.6</v>
      </c>
      <c r="J29" s="124">
        <v>532</v>
      </c>
      <c r="K29" s="124">
        <v>8771.35</v>
      </c>
      <c r="L29" s="124">
        <v>3870.01</v>
      </c>
      <c r="M29" s="124">
        <v>975.49</v>
      </c>
      <c r="N29" s="124">
        <v>426.07</v>
      </c>
      <c r="O29" s="124">
        <v>357.28</v>
      </c>
      <c r="P29" s="124">
        <v>1119.8</v>
      </c>
      <c r="Q29" s="124">
        <v>3959.52</v>
      </c>
      <c r="R29" s="124">
        <v>1487.29</v>
      </c>
      <c r="S29" s="124">
        <v>854.33</v>
      </c>
      <c r="T29" s="124">
        <v>832.18</v>
      </c>
      <c r="U29" s="124">
        <v>543.12</v>
      </c>
      <c r="V29" s="124">
        <v>49.76</v>
      </c>
      <c r="W29" s="124">
        <v>2130.68</v>
      </c>
      <c r="X29" s="124">
        <v>375.31</v>
      </c>
      <c r="Y29" s="60">
        <f t="shared" si="0"/>
        <v>156943.69999999998</v>
      </c>
      <c r="Z29" s="41">
        <v>35.2571</v>
      </c>
      <c r="AA29" s="51">
        <f t="shared" si="1"/>
        <v>35.2571</v>
      </c>
      <c r="AB29"/>
    </row>
    <row r="30" spans="1:28" ht="15" customHeight="1">
      <c r="A30" s="18">
        <v>20</v>
      </c>
      <c r="B30" s="124">
        <v>95114.84</v>
      </c>
      <c r="C30" s="124">
        <v>29085.83</v>
      </c>
      <c r="D30" s="124">
        <v>10640.95</v>
      </c>
      <c r="E30" s="124">
        <v>1933.65</v>
      </c>
      <c r="F30" s="124">
        <v>622.72</v>
      </c>
      <c r="G30" s="124">
        <v>963.27</v>
      </c>
      <c r="H30" s="124">
        <v>3418.41</v>
      </c>
      <c r="I30" s="124">
        <v>684.47</v>
      </c>
      <c r="J30" s="124">
        <v>571.54</v>
      </c>
      <c r="K30" s="124">
        <v>7507.28</v>
      </c>
      <c r="L30" s="124">
        <v>4189.14</v>
      </c>
      <c r="M30" s="124">
        <v>1107.45</v>
      </c>
      <c r="N30" s="124">
        <v>486.97</v>
      </c>
      <c r="O30" s="124">
        <v>361.43</v>
      </c>
      <c r="P30" s="124">
        <v>1148.83</v>
      </c>
      <c r="Q30" s="124">
        <v>4160.68</v>
      </c>
      <c r="R30" s="124">
        <v>1600.35</v>
      </c>
      <c r="S30" s="124">
        <v>913.05</v>
      </c>
      <c r="T30" s="124">
        <v>866.5</v>
      </c>
      <c r="U30" s="124">
        <v>578.41</v>
      </c>
      <c r="V30" s="124">
        <v>53.02</v>
      </c>
      <c r="W30" s="124">
        <v>2235.09</v>
      </c>
      <c r="X30" s="124">
        <v>394.86</v>
      </c>
      <c r="Y30" s="60">
        <f t="shared" si="0"/>
        <v>168638.73999999996</v>
      </c>
      <c r="Z30" s="41">
        <v>35.2571</v>
      </c>
      <c r="AA30" s="51">
        <f t="shared" si="1"/>
        <v>35.2571</v>
      </c>
      <c r="AB30"/>
    </row>
    <row r="31" spans="1:28" ht="15" customHeight="1">
      <c r="A31" s="18">
        <v>21</v>
      </c>
      <c r="B31" s="124">
        <v>94786.11</v>
      </c>
      <c r="C31" s="124">
        <v>31538.37</v>
      </c>
      <c r="D31" s="124">
        <v>9614.15</v>
      </c>
      <c r="E31" s="124">
        <v>1725.89</v>
      </c>
      <c r="F31" s="124">
        <v>604.82</v>
      </c>
      <c r="G31" s="124">
        <v>946.77</v>
      </c>
      <c r="H31" s="124">
        <v>2734.82</v>
      </c>
      <c r="I31" s="124">
        <v>667.89</v>
      </c>
      <c r="J31" s="124">
        <v>580.33</v>
      </c>
      <c r="K31" s="124">
        <v>8721.26</v>
      </c>
      <c r="L31" s="124">
        <v>3938.3</v>
      </c>
      <c r="M31" s="124">
        <v>1260.91</v>
      </c>
      <c r="N31" s="124">
        <v>435.98</v>
      </c>
      <c r="O31" s="124">
        <v>327.03</v>
      </c>
      <c r="P31" s="124">
        <v>1074.64</v>
      </c>
      <c r="Q31" s="124">
        <v>3819.66</v>
      </c>
      <c r="R31" s="124">
        <v>1498.25</v>
      </c>
      <c r="S31" s="124">
        <v>902</v>
      </c>
      <c r="T31" s="124">
        <v>858.78</v>
      </c>
      <c r="U31" s="124">
        <v>541.85</v>
      </c>
      <c r="V31" s="124">
        <v>52.46</v>
      </c>
      <c r="W31" s="124">
        <v>2223.63</v>
      </c>
      <c r="X31" s="124">
        <v>345.78</v>
      </c>
      <c r="Y31" s="60">
        <f t="shared" si="0"/>
        <v>169199.68000000005</v>
      </c>
      <c r="Z31" s="41">
        <v>34.7651</v>
      </c>
      <c r="AA31" s="51">
        <f t="shared" si="1"/>
        <v>34.7651</v>
      </c>
      <c r="AB31"/>
    </row>
    <row r="32" spans="1:28" ht="15" customHeight="1">
      <c r="A32" s="18">
        <v>22</v>
      </c>
      <c r="B32" s="124">
        <v>96521.87</v>
      </c>
      <c r="C32" s="124">
        <v>32891.25</v>
      </c>
      <c r="D32" s="124">
        <v>9734.64</v>
      </c>
      <c r="E32" s="124">
        <v>1780.11</v>
      </c>
      <c r="F32" s="124">
        <v>596.26</v>
      </c>
      <c r="G32" s="124">
        <v>986.45</v>
      </c>
      <c r="H32" s="124">
        <v>3836.04</v>
      </c>
      <c r="I32" s="124">
        <v>695.68</v>
      </c>
      <c r="J32" s="124">
        <v>713.5</v>
      </c>
      <c r="K32" s="124">
        <v>7785.24</v>
      </c>
      <c r="L32" s="124">
        <v>3976.22</v>
      </c>
      <c r="M32" s="124">
        <v>1137.96</v>
      </c>
      <c r="N32" s="124">
        <v>422.22</v>
      </c>
      <c r="O32" s="124">
        <v>338.07</v>
      </c>
      <c r="P32" s="124">
        <v>1093.43</v>
      </c>
      <c r="Q32" s="124">
        <v>4084.96</v>
      </c>
      <c r="R32" s="124">
        <v>1517.83</v>
      </c>
      <c r="S32" s="124">
        <v>798.26</v>
      </c>
      <c r="T32" s="124">
        <v>792.43</v>
      </c>
      <c r="U32" s="124">
        <v>568.03</v>
      </c>
      <c r="V32" s="124">
        <v>58.72</v>
      </c>
      <c r="W32" s="124">
        <v>2127.94</v>
      </c>
      <c r="X32" s="124">
        <v>375.66</v>
      </c>
      <c r="Y32" s="60">
        <f t="shared" si="0"/>
        <v>172832.77</v>
      </c>
      <c r="Z32" s="41">
        <v>34.7561</v>
      </c>
      <c r="AA32" s="51">
        <f t="shared" si="1"/>
        <v>34.7561</v>
      </c>
      <c r="AB32"/>
    </row>
    <row r="33" spans="1:28" ht="15.75" customHeight="1">
      <c r="A33" s="18">
        <v>23</v>
      </c>
      <c r="B33" s="124">
        <v>93377.17</v>
      </c>
      <c r="C33" s="124">
        <v>36196.95</v>
      </c>
      <c r="D33" s="124">
        <v>9482.87</v>
      </c>
      <c r="E33" s="124">
        <v>1719.41</v>
      </c>
      <c r="F33" s="124">
        <v>621.21</v>
      </c>
      <c r="G33" s="124">
        <v>976.28</v>
      </c>
      <c r="H33" s="124">
        <v>2920.09</v>
      </c>
      <c r="I33" s="124">
        <v>702.98</v>
      </c>
      <c r="J33" s="124">
        <v>592.91</v>
      </c>
      <c r="K33" s="124">
        <v>4252.55</v>
      </c>
      <c r="L33" s="124">
        <v>4117.39</v>
      </c>
      <c r="M33" s="124">
        <v>1067.97</v>
      </c>
      <c r="N33" s="124">
        <v>447.52</v>
      </c>
      <c r="O33" s="124">
        <v>331</v>
      </c>
      <c r="P33" s="124">
        <v>1081.19</v>
      </c>
      <c r="Q33" s="124">
        <v>4204.6</v>
      </c>
      <c r="R33" s="124">
        <v>1507.67</v>
      </c>
      <c r="S33" s="124">
        <v>886.4</v>
      </c>
      <c r="T33" s="124">
        <v>818.86</v>
      </c>
      <c r="U33" s="124">
        <v>558.68</v>
      </c>
      <c r="V33" s="124">
        <v>53.21</v>
      </c>
      <c r="W33" s="124">
        <v>2197.32</v>
      </c>
      <c r="X33" s="124">
        <v>404.06</v>
      </c>
      <c r="Y33" s="60">
        <f t="shared" si="0"/>
        <v>168518.28999999998</v>
      </c>
      <c r="Z33" s="41">
        <v>34.7312</v>
      </c>
      <c r="AA33" s="51">
        <f t="shared" si="1"/>
        <v>34.7312</v>
      </c>
      <c r="AB33"/>
    </row>
    <row r="34" spans="1:28" ht="15" customHeight="1">
      <c r="A34" s="18">
        <v>24</v>
      </c>
      <c r="B34" s="124">
        <v>93450.75</v>
      </c>
      <c r="C34" s="124">
        <v>35652.69</v>
      </c>
      <c r="D34" s="124">
        <v>9261.32</v>
      </c>
      <c r="E34" s="124">
        <v>1777.01</v>
      </c>
      <c r="F34" s="124">
        <v>608.82</v>
      </c>
      <c r="G34" s="124">
        <v>1003.98</v>
      </c>
      <c r="H34" s="124">
        <v>3259.4</v>
      </c>
      <c r="I34" s="124">
        <v>701.27</v>
      </c>
      <c r="J34" s="124">
        <v>609.73</v>
      </c>
      <c r="K34" s="124">
        <v>8230.25</v>
      </c>
      <c r="L34" s="124">
        <v>3976.91</v>
      </c>
      <c r="M34" s="124">
        <v>1101.34</v>
      </c>
      <c r="N34" s="124">
        <v>468.9</v>
      </c>
      <c r="O34" s="124">
        <v>335.27</v>
      </c>
      <c r="P34" s="124">
        <v>1144.94</v>
      </c>
      <c r="Q34" s="124">
        <v>4113.89</v>
      </c>
      <c r="R34" s="124">
        <v>1557.17</v>
      </c>
      <c r="S34" s="124">
        <v>865</v>
      </c>
      <c r="T34" s="124">
        <v>879.05</v>
      </c>
      <c r="U34" s="124">
        <v>575.32</v>
      </c>
      <c r="V34" s="124">
        <v>54.06</v>
      </c>
      <c r="W34" s="124">
        <v>2266.62</v>
      </c>
      <c r="X34" s="124">
        <v>414.27</v>
      </c>
      <c r="Y34" s="60">
        <f t="shared" si="0"/>
        <v>172307.96000000002</v>
      </c>
      <c r="Z34" s="41">
        <v>34.8018</v>
      </c>
      <c r="AA34" s="51">
        <f t="shared" si="1"/>
        <v>34.8018</v>
      </c>
      <c r="AB34"/>
    </row>
    <row r="35" spans="1:28" ht="15" customHeight="1">
      <c r="A35" s="18">
        <v>25</v>
      </c>
      <c r="B35" s="124">
        <v>87931.59</v>
      </c>
      <c r="C35" s="124">
        <v>32810.04</v>
      </c>
      <c r="D35" s="124">
        <v>9534.51</v>
      </c>
      <c r="E35" s="124">
        <v>1888.92</v>
      </c>
      <c r="F35" s="124">
        <v>642.74</v>
      </c>
      <c r="G35" s="124">
        <v>999.07</v>
      </c>
      <c r="H35" s="124">
        <v>3496.79</v>
      </c>
      <c r="I35" s="124">
        <v>730.11</v>
      </c>
      <c r="J35" s="124">
        <v>619.34</v>
      </c>
      <c r="K35" s="124">
        <v>8347.61</v>
      </c>
      <c r="L35" s="124">
        <v>4204.65</v>
      </c>
      <c r="M35" s="124">
        <v>1160.24</v>
      </c>
      <c r="N35" s="124">
        <v>493.62</v>
      </c>
      <c r="O35" s="124">
        <v>364.24</v>
      </c>
      <c r="P35" s="124">
        <v>1077.45</v>
      </c>
      <c r="Q35" s="124">
        <v>4264.41</v>
      </c>
      <c r="R35" s="124">
        <v>1616.3</v>
      </c>
      <c r="S35" s="124">
        <v>919.89</v>
      </c>
      <c r="T35" s="124">
        <v>900.18</v>
      </c>
      <c r="U35" s="124">
        <v>602.72</v>
      </c>
      <c r="V35" s="124">
        <v>59.53</v>
      </c>
      <c r="W35" s="124">
        <v>2502.3</v>
      </c>
      <c r="X35" s="124">
        <v>430.03</v>
      </c>
      <c r="Y35" s="60">
        <f t="shared" si="0"/>
        <v>165596.27999999994</v>
      </c>
      <c r="Z35" s="41">
        <v>34.8018</v>
      </c>
      <c r="AA35" s="51">
        <f t="shared" si="1"/>
        <v>34.8018</v>
      </c>
      <c r="AB35"/>
    </row>
    <row r="36" spans="1:28" ht="15.75" customHeight="1">
      <c r="A36" s="18">
        <v>26</v>
      </c>
      <c r="B36" s="124">
        <v>78787.21</v>
      </c>
      <c r="C36" s="124">
        <v>31762.4</v>
      </c>
      <c r="D36" s="124">
        <v>9278.64</v>
      </c>
      <c r="E36" s="124">
        <v>1881.03</v>
      </c>
      <c r="F36" s="124">
        <v>636.41</v>
      </c>
      <c r="G36" s="124">
        <v>989.68</v>
      </c>
      <c r="H36" s="124">
        <v>3462.39</v>
      </c>
      <c r="I36" s="124">
        <v>712.51</v>
      </c>
      <c r="J36" s="124">
        <v>608.97</v>
      </c>
      <c r="K36" s="124">
        <v>6483.97</v>
      </c>
      <c r="L36" s="124">
        <v>4014.44</v>
      </c>
      <c r="M36" s="124">
        <v>1094.51</v>
      </c>
      <c r="N36" s="124">
        <v>484.23</v>
      </c>
      <c r="O36" s="124">
        <v>352.86</v>
      </c>
      <c r="P36" s="124">
        <v>1082.24</v>
      </c>
      <c r="Q36" s="124">
        <v>3892.93</v>
      </c>
      <c r="R36" s="124">
        <v>1542.45</v>
      </c>
      <c r="S36" s="124">
        <v>931</v>
      </c>
      <c r="T36" s="124">
        <v>884.8</v>
      </c>
      <c r="U36" s="124">
        <v>541.25</v>
      </c>
      <c r="V36" s="124">
        <v>57.44</v>
      </c>
      <c r="W36" s="124">
        <v>2315.96</v>
      </c>
      <c r="X36" s="124">
        <v>411.75</v>
      </c>
      <c r="Y36" s="60">
        <f t="shared" si="0"/>
        <v>152209.06999999998</v>
      </c>
      <c r="Z36" s="41">
        <v>34.8018</v>
      </c>
      <c r="AA36" s="51">
        <f t="shared" si="1"/>
        <v>34.8018</v>
      </c>
      <c r="AB36"/>
    </row>
    <row r="37" spans="1:28" ht="15" customHeight="1">
      <c r="A37" s="18">
        <v>27</v>
      </c>
      <c r="B37" s="124">
        <v>80500.66</v>
      </c>
      <c r="C37" s="124">
        <v>31874.59</v>
      </c>
      <c r="D37" s="124">
        <v>9070.03</v>
      </c>
      <c r="E37" s="124">
        <v>1833.09</v>
      </c>
      <c r="F37" s="124">
        <v>611.22</v>
      </c>
      <c r="G37" s="124">
        <v>981.59</v>
      </c>
      <c r="H37" s="124">
        <v>3094.18</v>
      </c>
      <c r="I37" s="124">
        <v>706.04</v>
      </c>
      <c r="J37" s="124">
        <v>572.8</v>
      </c>
      <c r="K37" s="124">
        <v>8092.57</v>
      </c>
      <c r="L37" s="124">
        <v>4022.19</v>
      </c>
      <c r="M37" s="124">
        <v>1078.57</v>
      </c>
      <c r="N37" s="124">
        <v>440.98</v>
      </c>
      <c r="O37" s="124">
        <v>342.84</v>
      </c>
      <c r="P37" s="124">
        <v>1129.01</v>
      </c>
      <c r="Q37" s="124">
        <v>4140.25</v>
      </c>
      <c r="R37" s="124">
        <v>1597.27</v>
      </c>
      <c r="S37" s="124">
        <v>890.86</v>
      </c>
      <c r="T37" s="124">
        <v>869.11</v>
      </c>
      <c r="U37" s="124">
        <v>583.61</v>
      </c>
      <c r="V37" s="124">
        <v>55.63</v>
      </c>
      <c r="W37" s="124">
        <v>2281.53</v>
      </c>
      <c r="X37" s="124">
        <v>401.4</v>
      </c>
      <c r="Y37" s="60">
        <f t="shared" si="0"/>
        <v>155170.01999999996</v>
      </c>
      <c r="Z37" s="41">
        <v>34.8018</v>
      </c>
      <c r="AA37" s="51">
        <f t="shared" si="1"/>
        <v>34.8018</v>
      </c>
      <c r="AB37"/>
    </row>
    <row r="38" spans="1:28" ht="15" customHeight="1">
      <c r="A38" s="18">
        <v>28</v>
      </c>
      <c r="B38" s="124">
        <v>84531.05</v>
      </c>
      <c r="C38" s="124">
        <v>33163.49</v>
      </c>
      <c r="D38" s="124">
        <v>9992.21</v>
      </c>
      <c r="E38" s="124">
        <v>1907.56</v>
      </c>
      <c r="F38" s="124">
        <v>636.58</v>
      </c>
      <c r="G38" s="124">
        <v>986.6</v>
      </c>
      <c r="H38" s="124">
        <v>3488.65</v>
      </c>
      <c r="I38" s="124">
        <v>679.91</v>
      </c>
      <c r="J38" s="124">
        <v>577.86</v>
      </c>
      <c r="K38" s="124">
        <v>7948.57</v>
      </c>
      <c r="L38" s="124">
        <v>4134.4</v>
      </c>
      <c r="M38" s="124">
        <v>1108.31</v>
      </c>
      <c r="N38" s="124">
        <v>462.27</v>
      </c>
      <c r="O38" s="124">
        <v>349.82</v>
      </c>
      <c r="P38" s="124">
        <v>1141.09</v>
      </c>
      <c r="Q38" s="124">
        <v>4177.32</v>
      </c>
      <c r="R38" s="124">
        <v>1614.07</v>
      </c>
      <c r="S38" s="124">
        <v>915.49</v>
      </c>
      <c r="T38" s="124">
        <v>863.63</v>
      </c>
      <c r="U38" s="124">
        <v>602.63</v>
      </c>
      <c r="V38" s="124">
        <v>54.68</v>
      </c>
      <c r="W38" s="124">
        <v>2400.25</v>
      </c>
      <c r="X38" s="124">
        <v>403.36</v>
      </c>
      <c r="Y38" s="60">
        <f t="shared" si="0"/>
        <v>162139.79999999996</v>
      </c>
      <c r="Z38" s="41">
        <v>34.8018</v>
      </c>
      <c r="AA38" s="51">
        <f t="shared" si="1"/>
        <v>34.8018</v>
      </c>
      <c r="AB38"/>
    </row>
    <row r="39" spans="1:28" ht="15" customHeight="1">
      <c r="A39" s="18">
        <v>29</v>
      </c>
      <c r="B39" s="124">
        <v>92870.04</v>
      </c>
      <c r="C39" s="124">
        <v>32879.15</v>
      </c>
      <c r="D39" s="124">
        <v>9689.91</v>
      </c>
      <c r="E39" s="124">
        <v>1791.91</v>
      </c>
      <c r="F39" s="124">
        <v>581.25</v>
      </c>
      <c r="G39" s="124">
        <v>995.69</v>
      </c>
      <c r="H39" s="124">
        <v>3323.29</v>
      </c>
      <c r="I39" s="124">
        <v>676.46</v>
      </c>
      <c r="J39" s="124">
        <v>578.32</v>
      </c>
      <c r="K39" s="124">
        <v>6331.48</v>
      </c>
      <c r="L39" s="124">
        <v>3936.86</v>
      </c>
      <c r="M39" s="124">
        <v>1110.98</v>
      </c>
      <c r="N39" s="124">
        <v>423.15</v>
      </c>
      <c r="O39" s="124">
        <v>327.65</v>
      </c>
      <c r="P39" s="124">
        <v>1135.73</v>
      </c>
      <c r="Q39" s="124">
        <v>4330.11</v>
      </c>
      <c r="R39" s="124">
        <v>1573.86</v>
      </c>
      <c r="S39" s="124">
        <v>897.82</v>
      </c>
      <c r="T39" s="124">
        <v>907.91</v>
      </c>
      <c r="U39" s="124">
        <v>613.79</v>
      </c>
      <c r="V39" s="124">
        <v>73.1</v>
      </c>
      <c r="W39" s="124">
        <v>2318.97</v>
      </c>
      <c r="X39" s="124">
        <v>392.4</v>
      </c>
      <c r="Y39" s="60">
        <f t="shared" si="0"/>
        <v>167759.83000000002</v>
      </c>
      <c r="Z39" s="41">
        <v>34.7992</v>
      </c>
      <c r="AA39" s="51">
        <f t="shared" si="1"/>
        <v>34.7992</v>
      </c>
      <c r="AB39"/>
    </row>
    <row r="40" spans="1:28" ht="15" customHeight="1">
      <c r="A40" s="18">
        <v>30</v>
      </c>
      <c r="B40" s="124">
        <v>93569.39</v>
      </c>
      <c r="C40" s="124">
        <v>35481.02</v>
      </c>
      <c r="D40" s="124">
        <v>10248.85</v>
      </c>
      <c r="E40" s="124">
        <v>1884.39</v>
      </c>
      <c r="F40" s="124">
        <v>617.76</v>
      </c>
      <c r="G40" s="124">
        <v>1063.65</v>
      </c>
      <c r="H40" s="124">
        <v>3382.4</v>
      </c>
      <c r="I40" s="124">
        <v>697.8</v>
      </c>
      <c r="J40" s="124">
        <v>584.52</v>
      </c>
      <c r="K40" s="124">
        <v>8196.45</v>
      </c>
      <c r="L40" s="124">
        <v>4229.75</v>
      </c>
      <c r="M40" s="124">
        <v>1182.33</v>
      </c>
      <c r="N40" s="124">
        <v>463.17</v>
      </c>
      <c r="O40" s="124">
        <v>376.83</v>
      </c>
      <c r="P40" s="124">
        <v>1172.55</v>
      </c>
      <c r="Q40" s="124">
        <v>4562.48</v>
      </c>
      <c r="R40" s="124">
        <v>1608.91</v>
      </c>
      <c r="S40" s="124">
        <v>928</v>
      </c>
      <c r="T40" s="124">
        <v>922.99</v>
      </c>
      <c r="U40" s="124">
        <v>631.86</v>
      </c>
      <c r="V40" s="124">
        <v>40.4</v>
      </c>
      <c r="W40" s="124">
        <v>2417.71</v>
      </c>
      <c r="X40" s="124">
        <v>425.63</v>
      </c>
      <c r="Y40" s="60">
        <f t="shared" si="0"/>
        <v>174688.83999999997</v>
      </c>
      <c r="Z40" s="41">
        <v>34.74</v>
      </c>
      <c r="AA40" s="51">
        <f t="shared" si="1"/>
        <v>34.74</v>
      </c>
      <c r="AB40"/>
    </row>
    <row r="41" spans="1:28" ht="66" customHeight="1">
      <c r="A41" s="18" t="s">
        <v>100</v>
      </c>
      <c r="B41" s="61">
        <f aca="true" t="shared" si="2" ref="B41:Y41">SUM(B11:B40)</f>
        <v>3028220.78</v>
      </c>
      <c r="C41" s="61">
        <f t="shared" si="2"/>
        <v>1007733.13</v>
      </c>
      <c r="D41" s="61">
        <f t="shared" si="2"/>
        <v>328622.4800000001</v>
      </c>
      <c r="E41" s="61">
        <f t="shared" si="2"/>
        <v>60193.29</v>
      </c>
      <c r="F41" s="62">
        <f t="shared" si="2"/>
        <v>20013.090000000004</v>
      </c>
      <c r="G41" s="63">
        <f t="shared" si="2"/>
        <v>32621.57</v>
      </c>
      <c r="H41" s="61">
        <f t="shared" si="2"/>
        <v>110185.96999999994</v>
      </c>
      <c r="I41" s="61">
        <f t="shared" si="2"/>
        <v>20899.55</v>
      </c>
      <c r="J41" s="63">
        <f t="shared" si="2"/>
        <v>18833.209999999995</v>
      </c>
      <c r="K41" s="61">
        <f t="shared" si="2"/>
        <v>255098.00000000006</v>
      </c>
      <c r="L41" s="61">
        <f t="shared" si="2"/>
        <v>136101.03</v>
      </c>
      <c r="M41" s="61">
        <f t="shared" si="2"/>
        <v>38863.130000000005</v>
      </c>
      <c r="N41" s="61">
        <f t="shared" si="2"/>
        <v>15884.609999999999</v>
      </c>
      <c r="O41" s="61">
        <f t="shared" si="2"/>
        <v>11892.419999999998</v>
      </c>
      <c r="P41" s="61">
        <f t="shared" si="2"/>
        <v>36999.340000000004</v>
      </c>
      <c r="Q41" s="61">
        <f t="shared" si="2"/>
        <v>141528.03000000003</v>
      </c>
      <c r="R41" s="61">
        <f t="shared" si="2"/>
        <v>50641.88</v>
      </c>
      <c r="S41" s="61">
        <f t="shared" si="2"/>
        <v>29109.68</v>
      </c>
      <c r="T41" s="63">
        <f t="shared" si="2"/>
        <v>28928.4</v>
      </c>
      <c r="U41" s="61">
        <f t="shared" si="2"/>
        <v>18982.630000000005</v>
      </c>
      <c r="V41" s="61">
        <f t="shared" si="2"/>
        <v>1741.9200000000003</v>
      </c>
      <c r="W41" s="61">
        <f t="shared" si="2"/>
        <v>76603.78000000001</v>
      </c>
      <c r="X41" s="63">
        <f t="shared" si="2"/>
        <v>12859.47</v>
      </c>
      <c r="Y41" s="64">
        <f t="shared" si="2"/>
        <v>5482557.39</v>
      </c>
      <c r="Z41" s="65">
        <f>SUMPRODUCT(Z11:Z40,Y11:Y40)/SUM(Y11:Y40)</f>
        <v>34.953856531118845</v>
      </c>
      <c r="AA41" s="65">
        <f>AVERAGE(AA11:AA40)</f>
        <v>34.94966831999999</v>
      </c>
      <c r="AB41"/>
    </row>
    <row r="42" spans="1:28" ht="14.25" customHeight="1" hidden="1">
      <c r="A42" s="7">
        <v>31</v>
      </c>
      <c r="B42" s="10"/>
      <c r="C42" s="8"/>
      <c r="D42" s="8"/>
      <c r="E42" s="8"/>
      <c r="F42" s="8"/>
      <c r="G42" s="38"/>
      <c r="H42" s="8"/>
      <c r="I42" s="8"/>
      <c r="J42" s="55">
        <v>1470.8</v>
      </c>
      <c r="K42" s="8"/>
      <c r="L42" s="8"/>
      <c r="M42" s="8"/>
      <c r="N42" s="8"/>
      <c r="O42" s="8"/>
      <c r="P42" s="8"/>
      <c r="Q42" s="8"/>
      <c r="R42" s="8"/>
      <c r="S42" s="8"/>
      <c r="T42" s="38"/>
      <c r="U42" s="8"/>
      <c r="V42" s="38"/>
      <c r="W42" s="8"/>
      <c r="X42" s="38"/>
      <c r="Y42" s="8"/>
      <c r="Z42" s="8"/>
      <c r="AA42" s="9"/>
      <c r="AB42"/>
    </row>
    <row r="43" spans="2:28" ht="12.75">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row>
    <row r="44" spans="1:29" s="6" customFormat="1" ht="12.75">
      <c r="A44"/>
      <c r="B44" s="1"/>
      <c r="C44" s="1"/>
      <c r="D44"/>
      <c r="E44"/>
      <c r="F44"/>
      <c r="G44" s="55"/>
      <c r="H44"/>
      <c r="I44"/>
      <c r="J44" s="55"/>
      <c r="K44"/>
      <c r="L44"/>
      <c r="M44"/>
      <c r="N44"/>
      <c r="O44"/>
      <c r="P44"/>
      <c r="Q44"/>
      <c r="R44"/>
      <c r="S44"/>
      <c r="T44" s="55"/>
      <c r="U44"/>
      <c r="V44" s="55"/>
      <c r="W44"/>
      <c r="X44" s="55"/>
      <c r="Y44"/>
      <c r="Z44"/>
      <c r="AA44"/>
      <c r="AC44"/>
    </row>
    <row r="45" spans="1:29" s="6" customFormat="1" ht="15">
      <c r="A45"/>
      <c r="B45" s="11" t="s">
        <v>39</v>
      </c>
      <c r="C45" s="11"/>
      <c r="D45" s="12"/>
      <c r="E45" s="12"/>
      <c r="F45" s="12"/>
      <c r="G45" s="12"/>
      <c r="H45" s="12"/>
      <c r="I45" s="12"/>
      <c r="J45" s="12"/>
      <c r="K45" s="12"/>
      <c r="L45" s="12"/>
      <c r="M45" s="12"/>
      <c r="N45" s="12"/>
      <c r="O45" s="12" t="s">
        <v>40</v>
      </c>
      <c r="P45" s="12"/>
      <c r="Q45" s="12"/>
      <c r="R45" s="12"/>
      <c r="S45" s="45"/>
      <c r="T45" s="45"/>
      <c r="U45" s="46"/>
      <c r="V45" s="46"/>
      <c r="W45" s="95">
        <v>42552</v>
      </c>
      <c r="X45" s="96"/>
      <c r="Y45" s="12"/>
      <c r="Z45" s="12"/>
      <c r="AA45" s="45"/>
      <c r="AC45"/>
    </row>
    <row r="46" spans="1:29" s="6" customFormat="1" ht="12.75">
      <c r="A46"/>
      <c r="B46" s="1"/>
      <c r="C46" s="1" t="s">
        <v>27</v>
      </c>
      <c r="D46"/>
      <c r="E46"/>
      <c r="F46"/>
      <c r="G46"/>
      <c r="H46"/>
      <c r="I46"/>
      <c r="J46"/>
      <c r="K46"/>
      <c r="L46"/>
      <c r="M46"/>
      <c r="N46" s="2"/>
      <c r="O46" s="15" t="s">
        <v>29</v>
      </c>
      <c r="P46" s="15"/>
      <c r="Q46"/>
      <c r="R46"/>
      <c r="S46" s="2"/>
      <c r="T46" s="14" t="s">
        <v>0</v>
      </c>
      <c r="V46"/>
      <c r="W46" s="2"/>
      <c r="X46" s="14" t="s">
        <v>16</v>
      </c>
      <c r="Y46" s="67"/>
      <c r="Z46" s="67"/>
      <c r="AA46" s="2"/>
      <c r="AC46"/>
    </row>
    <row r="47" spans="1:29" s="6" customFormat="1" ht="18" customHeight="1">
      <c r="A47"/>
      <c r="B47" s="11" t="s">
        <v>37</v>
      </c>
      <c r="C47" s="11"/>
      <c r="D47" s="12"/>
      <c r="E47" s="12"/>
      <c r="F47" s="12"/>
      <c r="G47" s="66"/>
      <c r="H47" s="12"/>
      <c r="I47" s="12"/>
      <c r="J47" s="66"/>
      <c r="K47" s="12"/>
      <c r="L47" s="71"/>
      <c r="M47" s="72"/>
      <c r="N47" s="72"/>
      <c r="O47" s="12" t="s">
        <v>129</v>
      </c>
      <c r="P47" s="12"/>
      <c r="Q47" s="12"/>
      <c r="R47" s="12"/>
      <c r="S47" s="12"/>
      <c r="T47" s="66"/>
      <c r="U47" s="12"/>
      <c r="V47" s="66"/>
      <c r="W47" s="95">
        <v>42552</v>
      </c>
      <c r="X47" s="96"/>
      <c r="Y47" s="12"/>
      <c r="Z47" s="12"/>
      <c r="AA47" s="12"/>
      <c r="AC47"/>
    </row>
    <row r="48" spans="1:29" s="6" customFormat="1" ht="12.75">
      <c r="A48"/>
      <c r="B48" s="1"/>
      <c r="C48" s="1" t="s">
        <v>38</v>
      </c>
      <c r="D48"/>
      <c r="E48"/>
      <c r="F48"/>
      <c r="G48" s="55"/>
      <c r="H48"/>
      <c r="I48" s="14"/>
      <c r="J48" s="55"/>
      <c r="K48"/>
      <c r="L48" s="2"/>
      <c r="N48" s="14"/>
      <c r="O48" s="14" t="s">
        <v>29</v>
      </c>
      <c r="P48"/>
      <c r="Q48"/>
      <c r="R48"/>
      <c r="S48"/>
      <c r="T48" s="14" t="s">
        <v>0</v>
      </c>
      <c r="V48" s="55"/>
      <c r="W48"/>
      <c r="X48" s="14" t="s">
        <v>16</v>
      </c>
      <c r="Y48"/>
      <c r="Z48"/>
      <c r="AA48" s="2"/>
      <c r="AC48"/>
    </row>
    <row r="57" spans="20:40" ht="50.25" customHeight="1">
      <c r="T57" s="68"/>
      <c r="U57" s="69"/>
      <c r="V57" s="68"/>
      <c r="W57" s="69"/>
      <c r="X57" s="68"/>
      <c r="Y57" s="69"/>
      <c r="Z57" s="69"/>
      <c r="AA57" s="69"/>
      <c r="AB57" s="69"/>
      <c r="AC57" s="69"/>
      <c r="AD57" s="69"/>
      <c r="AE57" s="69"/>
      <c r="AF57" s="69"/>
      <c r="AG57" s="69"/>
      <c r="AH57" s="69"/>
      <c r="AI57" s="69"/>
      <c r="AJ57" s="69"/>
      <c r="AK57" s="69"/>
      <c r="AL57" s="69"/>
      <c r="AM57" s="69"/>
      <c r="AN57" s="69"/>
    </row>
    <row r="58" spans="6:31" ht="12.75" customHeight="1">
      <c r="F58" s="69"/>
      <c r="G58" s="68"/>
      <c r="H58" s="69"/>
      <c r="I58" s="69"/>
      <c r="J58" s="68"/>
      <c r="K58" s="69"/>
      <c r="L58" s="69"/>
      <c r="M58" s="69"/>
      <c r="N58" s="69"/>
      <c r="O58" s="69"/>
      <c r="P58" s="69"/>
      <c r="Q58" s="69"/>
      <c r="R58" s="69"/>
      <c r="S58" s="69"/>
      <c r="T58" s="68"/>
      <c r="U58" s="69"/>
      <c r="V58" s="68"/>
      <c r="W58" s="69"/>
      <c r="X58" s="68"/>
      <c r="Y58" s="69"/>
      <c r="Z58" s="69"/>
      <c r="AA58" s="69"/>
      <c r="AB58" s="69"/>
      <c r="AC58" s="69"/>
      <c r="AD58" s="69"/>
      <c r="AE58" s="69"/>
    </row>
    <row r="59" spans="6:31" ht="12.75" customHeight="1">
      <c r="F59" s="69"/>
      <c r="G59" s="68"/>
      <c r="H59" s="69"/>
      <c r="I59" s="69"/>
      <c r="J59" s="68"/>
      <c r="K59" s="69"/>
      <c r="L59" s="69"/>
      <c r="M59" s="69"/>
      <c r="N59" s="69"/>
      <c r="O59" s="69"/>
      <c r="P59" s="69"/>
      <c r="Q59" s="69"/>
      <c r="R59" s="69"/>
      <c r="S59" s="69"/>
      <c r="T59" s="68"/>
      <c r="U59" s="69"/>
      <c r="V59" s="68"/>
      <c r="W59" s="69"/>
      <c r="X59" s="68"/>
      <c r="Y59" s="69"/>
      <c r="Z59" s="69"/>
      <c r="AA59" s="69"/>
      <c r="AB59" s="69"/>
      <c r="AC59" s="69"/>
      <c r="AD59" s="69"/>
      <c r="AE59" s="69"/>
    </row>
  </sheetData>
  <sheetProtection/>
  <mergeCells count="33">
    <mergeCell ref="V8:V10"/>
    <mergeCell ref="O8:O10"/>
    <mergeCell ref="P8:P10"/>
    <mergeCell ref="W8:W10"/>
    <mergeCell ref="X8:X10"/>
    <mergeCell ref="B43:AA43"/>
    <mergeCell ref="Q8:Q10"/>
    <mergeCell ref="R8:R10"/>
    <mergeCell ref="S8:S10"/>
    <mergeCell ref="T8:T10"/>
    <mergeCell ref="U8:U10"/>
    <mergeCell ref="I8:I10"/>
    <mergeCell ref="J8:J10"/>
    <mergeCell ref="K8:K10"/>
    <mergeCell ref="L8:L10"/>
    <mergeCell ref="M8:M10"/>
    <mergeCell ref="N8:N10"/>
    <mergeCell ref="C8:C10"/>
    <mergeCell ref="D8:D10"/>
    <mergeCell ref="E8:E10"/>
    <mergeCell ref="F8:F10"/>
    <mergeCell ref="G8:G10"/>
    <mergeCell ref="H8:H10"/>
    <mergeCell ref="W45:X45"/>
    <mergeCell ref="W47:X47"/>
    <mergeCell ref="B5:AA5"/>
    <mergeCell ref="B6:AA6"/>
    <mergeCell ref="A7:A10"/>
    <mergeCell ref="B7:X7"/>
    <mergeCell ref="Y7:Y10"/>
    <mergeCell ref="Z7:Z10"/>
    <mergeCell ref="AA7:AA10"/>
    <mergeCell ref="B8:B10"/>
  </mergeCells>
  <printOptions/>
  <pageMargins left="0" right="0" top="0" bottom="0" header="0" footer="0"/>
  <pageSetup fitToHeight="1"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B1:AF48"/>
  <sheetViews>
    <sheetView tabSelected="1" zoomScale="95" zoomScaleNormal="95" zoomScalePageLayoutView="0" workbookViewId="0" topLeftCell="A20">
      <selection activeCell="AE22" sqref="AE22"/>
    </sheetView>
  </sheetViews>
  <sheetFormatPr defaultColWidth="9.00390625" defaultRowHeight="12.75"/>
  <cols>
    <col min="1" max="1" width="3.625" style="0" customWidth="1"/>
    <col min="2" max="2" width="11.75390625" style="0" customWidth="1"/>
    <col min="3" max="3" width="9.125" style="0" customWidth="1"/>
    <col min="4" max="4" width="7.75390625" style="0" customWidth="1"/>
    <col min="5" max="6" width="7.875" style="0" customWidth="1"/>
    <col min="7" max="7" width="7.75390625" style="0" customWidth="1"/>
    <col min="8" max="8" width="8.00390625" style="0" customWidth="1"/>
    <col min="9" max="9" width="7.75390625" style="0" customWidth="1"/>
    <col min="10" max="10" width="7.625" style="0" customWidth="1"/>
    <col min="11" max="11" width="8.125" style="0" customWidth="1"/>
    <col min="12" max="12" width="7.375" style="0" customWidth="1"/>
    <col min="13" max="14" width="7.875" style="0" customWidth="1"/>
    <col min="15" max="15" width="7.25390625" style="0" customWidth="1"/>
    <col min="16" max="17" width="7.75390625" style="0" customWidth="1"/>
    <col min="18" max="26" width="7.375" style="0" customWidth="1"/>
    <col min="27" max="27" width="12.375" style="0" customWidth="1"/>
    <col min="28" max="28" width="9.625" style="0" customWidth="1"/>
    <col min="29" max="29" width="13.25390625" style="0" customWidth="1"/>
    <col min="30" max="30" width="10.00390625" style="0" customWidth="1"/>
    <col min="31" max="31" width="9.125" style="6" customWidth="1"/>
  </cols>
  <sheetData>
    <row r="1" spans="2:8" ht="12.75">
      <c r="B1" s="54" t="s">
        <v>30</v>
      </c>
      <c r="C1" s="54"/>
      <c r="D1" s="54"/>
      <c r="E1" s="54"/>
      <c r="F1" s="54"/>
      <c r="G1" s="54"/>
      <c r="H1" s="54"/>
    </row>
    <row r="2" spans="2:8" ht="12.75">
      <c r="B2" s="54" t="s">
        <v>31</v>
      </c>
      <c r="C2" s="54"/>
      <c r="D2" s="54"/>
      <c r="E2" s="54"/>
      <c r="F2" s="54"/>
      <c r="G2" s="54"/>
      <c r="H2" s="54"/>
    </row>
    <row r="3" spans="2:30" ht="12.75">
      <c r="B3" s="56" t="s">
        <v>43</v>
      </c>
      <c r="C3" s="56"/>
      <c r="D3" s="56"/>
      <c r="E3" s="54"/>
      <c r="F3" s="54"/>
      <c r="G3" s="54"/>
      <c r="H3" s="54"/>
      <c r="J3" s="47"/>
      <c r="K3" s="47"/>
      <c r="L3" s="47"/>
      <c r="M3" s="47"/>
      <c r="N3" s="47"/>
      <c r="O3" s="3"/>
      <c r="P3" s="3"/>
      <c r="Q3" s="3"/>
      <c r="R3" s="3"/>
      <c r="S3" s="3"/>
      <c r="T3" s="3"/>
      <c r="U3" s="3"/>
      <c r="V3" s="3"/>
      <c r="W3" s="3"/>
      <c r="X3" s="3"/>
      <c r="Y3" s="3"/>
      <c r="Z3" s="3"/>
      <c r="AA3" s="3"/>
      <c r="AB3" s="3"/>
      <c r="AC3" s="3"/>
      <c r="AD3" s="3"/>
    </row>
    <row r="4" spans="2:30" ht="12.75">
      <c r="B4" s="54"/>
      <c r="C4" s="54"/>
      <c r="D4" s="54"/>
      <c r="E4" s="54"/>
      <c r="F4" s="54"/>
      <c r="G4" s="54"/>
      <c r="H4" s="54"/>
      <c r="J4" s="47"/>
      <c r="K4" s="47"/>
      <c r="L4" s="47"/>
      <c r="M4" s="47"/>
      <c r="N4" s="47"/>
      <c r="O4" s="3"/>
      <c r="P4" s="3"/>
      <c r="Q4" s="3"/>
      <c r="R4" s="3"/>
      <c r="S4" s="3"/>
      <c r="T4" s="3"/>
      <c r="U4" s="3"/>
      <c r="V4" s="3"/>
      <c r="W4" s="3"/>
      <c r="X4" s="3"/>
      <c r="Y4" s="3"/>
      <c r="Z4" s="3"/>
      <c r="AA4" s="3"/>
      <c r="AB4" s="3"/>
      <c r="AC4" s="3"/>
      <c r="AD4" s="3"/>
    </row>
    <row r="5" spans="2:30" ht="20.25" customHeight="1">
      <c r="B5" s="67"/>
      <c r="C5" s="100" t="s">
        <v>36</v>
      </c>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9"/>
    </row>
    <row r="6" spans="2:30" ht="70.5" customHeight="1">
      <c r="B6" s="101" t="s">
        <v>132</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70"/>
      <c r="AC6" s="70"/>
      <c r="AD6" s="20"/>
    </row>
    <row r="7" spans="2:31" ht="30" customHeight="1">
      <c r="B7" s="82" t="s">
        <v>26</v>
      </c>
      <c r="C7" s="89" t="s">
        <v>99</v>
      </c>
      <c r="D7" s="90"/>
      <c r="E7" s="90"/>
      <c r="F7" s="90"/>
      <c r="G7" s="90"/>
      <c r="H7" s="90"/>
      <c r="I7" s="90"/>
      <c r="J7" s="90"/>
      <c r="K7" s="90"/>
      <c r="L7" s="90"/>
      <c r="M7" s="90"/>
      <c r="N7" s="90"/>
      <c r="O7" s="90"/>
      <c r="P7" s="90"/>
      <c r="Q7" s="90"/>
      <c r="R7" s="90"/>
      <c r="S7" s="90"/>
      <c r="T7" s="90"/>
      <c r="U7" s="90"/>
      <c r="V7" s="90"/>
      <c r="W7" s="90"/>
      <c r="X7" s="90"/>
      <c r="Y7" s="90"/>
      <c r="Z7" s="90"/>
      <c r="AA7" s="102" t="s">
        <v>100</v>
      </c>
      <c r="AB7" s="103" t="s">
        <v>122</v>
      </c>
      <c r="AC7" s="82" t="s">
        <v>54</v>
      </c>
      <c r="AD7" s="21"/>
      <c r="AE7"/>
    </row>
    <row r="8" spans="2:31" ht="48.75" customHeight="1">
      <c r="B8" s="83"/>
      <c r="C8" s="109" t="s">
        <v>104</v>
      </c>
      <c r="D8" s="109" t="s">
        <v>123</v>
      </c>
      <c r="E8" s="109" t="s">
        <v>124</v>
      </c>
      <c r="F8" s="109" t="s">
        <v>107</v>
      </c>
      <c r="G8" s="109" t="s">
        <v>106</v>
      </c>
      <c r="H8" s="109" t="s">
        <v>105</v>
      </c>
      <c r="I8" s="109" t="s">
        <v>108</v>
      </c>
      <c r="J8" s="109" t="s">
        <v>109</v>
      </c>
      <c r="K8" s="109" t="s">
        <v>125</v>
      </c>
      <c r="L8" s="109" t="s">
        <v>126</v>
      </c>
      <c r="M8" s="109" t="s">
        <v>110</v>
      </c>
      <c r="N8" s="109" t="s">
        <v>111</v>
      </c>
      <c r="O8" s="109" t="s">
        <v>112</v>
      </c>
      <c r="P8" s="109" t="s">
        <v>113</v>
      </c>
      <c r="Q8" s="109" t="s">
        <v>114</v>
      </c>
      <c r="R8" s="109" t="s">
        <v>127</v>
      </c>
      <c r="S8" s="109" t="s">
        <v>128</v>
      </c>
      <c r="T8" s="109" t="s">
        <v>115</v>
      </c>
      <c r="U8" s="109" t="s">
        <v>116</v>
      </c>
      <c r="V8" s="109" t="s">
        <v>117</v>
      </c>
      <c r="W8" s="109" t="s">
        <v>118</v>
      </c>
      <c r="X8" s="109" t="s">
        <v>119</v>
      </c>
      <c r="Y8" s="109" t="s">
        <v>120</v>
      </c>
      <c r="Z8" s="109" t="s">
        <v>121</v>
      </c>
      <c r="AA8" s="102"/>
      <c r="AB8" s="104"/>
      <c r="AC8" s="83"/>
      <c r="AD8" s="21"/>
      <c r="AE8"/>
    </row>
    <row r="9" spans="2:31" ht="15.75" customHeight="1">
      <c r="B9" s="83"/>
      <c r="C9" s="115" t="s">
        <v>75</v>
      </c>
      <c r="D9" s="115" t="s">
        <v>76</v>
      </c>
      <c r="E9" s="115" t="s">
        <v>77</v>
      </c>
      <c r="F9" s="115" t="s">
        <v>78</v>
      </c>
      <c r="G9" s="115" t="s">
        <v>79</v>
      </c>
      <c r="H9" s="115" t="s">
        <v>80</v>
      </c>
      <c r="I9" s="115" t="s">
        <v>81</v>
      </c>
      <c r="J9" s="115" t="s">
        <v>82</v>
      </c>
      <c r="K9" s="115" t="s">
        <v>83</v>
      </c>
      <c r="L9" s="115" t="s">
        <v>84</v>
      </c>
      <c r="M9" s="115" t="s">
        <v>85</v>
      </c>
      <c r="N9" s="115" t="s">
        <v>86</v>
      </c>
      <c r="O9" s="115" t="s">
        <v>87</v>
      </c>
      <c r="P9" s="115" t="s">
        <v>88</v>
      </c>
      <c r="Q9" s="115" t="s">
        <v>89</v>
      </c>
      <c r="R9" s="115" t="s">
        <v>90</v>
      </c>
      <c r="S9" s="115" t="s">
        <v>91</v>
      </c>
      <c r="T9" s="115" t="s">
        <v>92</v>
      </c>
      <c r="U9" s="115" t="s">
        <v>93</v>
      </c>
      <c r="V9" s="115" t="s">
        <v>94</v>
      </c>
      <c r="W9" s="115" t="s">
        <v>95</v>
      </c>
      <c r="X9" s="115" t="s">
        <v>96</v>
      </c>
      <c r="Y9" s="115" t="s">
        <v>97</v>
      </c>
      <c r="Z9" s="115" t="s">
        <v>98</v>
      </c>
      <c r="AA9" s="102"/>
      <c r="AB9" s="104"/>
      <c r="AC9" s="83"/>
      <c r="AD9" s="21"/>
      <c r="AE9"/>
    </row>
    <row r="10" spans="2:31" ht="30" customHeight="1">
      <c r="B10" s="94"/>
      <c r="C10" s="116" t="s">
        <v>75</v>
      </c>
      <c r="D10" s="116" t="s">
        <v>76</v>
      </c>
      <c r="E10" s="116" t="s">
        <v>77</v>
      </c>
      <c r="F10" s="116" t="s">
        <v>78</v>
      </c>
      <c r="G10" s="116" t="s">
        <v>79</v>
      </c>
      <c r="H10" s="116" t="s">
        <v>80</v>
      </c>
      <c r="I10" s="116" t="s">
        <v>81</v>
      </c>
      <c r="J10" s="116" t="s">
        <v>82</v>
      </c>
      <c r="K10" s="116" t="s">
        <v>83</v>
      </c>
      <c r="L10" s="116" t="s">
        <v>84</v>
      </c>
      <c r="M10" s="116" t="s">
        <v>85</v>
      </c>
      <c r="N10" s="116" t="s">
        <v>86</v>
      </c>
      <c r="O10" s="116" t="s">
        <v>87</v>
      </c>
      <c r="P10" s="116" t="s">
        <v>88</v>
      </c>
      <c r="Q10" s="116" t="s">
        <v>89</v>
      </c>
      <c r="R10" s="116" t="s">
        <v>90</v>
      </c>
      <c r="S10" s="116" t="s">
        <v>91</v>
      </c>
      <c r="T10" s="116" t="s">
        <v>92</v>
      </c>
      <c r="U10" s="116" t="s">
        <v>93</v>
      </c>
      <c r="V10" s="116" t="s">
        <v>94</v>
      </c>
      <c r="W10" s="116" t="s">
        <v>95</v>
      </c>
      <c r="X10" s="116" t="s">
        <v>96</v>
      </c>
      <c r="Y10" s="116" t="s">
        <v>97</v>
      </c>
      <c r="Z10" s="116" t="s">
        <v>98</v>
      </c>
      <c r="AA10" s="102"/>
      <c r="AB10" s="105"/>
      <c r="AC10" s="84"/>
      <c r="AD10" s="21"/>
      <c r="AE10"/>
    </row>
    <row r="11" spans="2:31" ht="15.75">
      <c r="B11" s="123">
        <v>1</v>
      </c>
      <c r="C11" s="124">
        <v>14318.22</v>
      </c>
      <c r="D11" s="124">
        <v>1549.46</v>
      </c>
      <c r="E11" s="124">
        <v>21459.44</v>
      </c>
      <c r="F11" s="124">
        <v>1168.84</v>
      </c>
      <c r="G11" s="124">
        <v>848.98</v>
      </c>
      <c r="H11" s="124">
        <v>1334.42</v>
      </c>
      <c r="I11" s="124">
        <v>5719.17</v>
      </c>
      <c r="J11" s="124">
        <v>1218.32</v>
      </c>
      <c r="K11" s="124">
        <v>1789.53</v>
      </c>
      <c r="L11" s="124">
        <v>346.85</v>
      </c>
      <c r="M11" s="124">
        <v>389.56</v>
      </c>
      <c r="N11" s="124">
        <v>787.8</v>
      </c>
      <c r="O11" s="124">
        <v>1520.25</v>
      </c>
      <c r="P11" s="124">
        <v>282.74</v>
      </c>
      <c r="Q11" s="124">
        <v>1616.07</v>
      </c>
      <c r="R11" s="124">
        <v>4946.8</v>
      </c>
      <c r="S11" s="124">
        <v>1154.42</v>
      </c>
      <c r="T11" s="124">
        <v>12.67</v>
      </c>
      <c r="U11" s="124">
        <v>519.6</v>
      </c>
      <c r="V11" s="124">
        <v>610.77</v>
      </c>
      <c r="W11" s="124">
        <v>10826.41</v>
      </c>
      <c r="X11" s="124">
        <v>4442.03</v>
      </c>
      <c r="Y11" s="124">
        <v>219.09</v>
      </c>
      <c r="Z11" s="124">
        <v>16.14</v>
      </c>
      <c r="AA11" s="60">
        <f aca="true" t="shared" si="0" ref="AA11:AA40">SUM(C11:Z11)</f>
        <v>77097.57999999997</v>
      </c>
      <c r="AB11" s="41">
        <v>34.8425496</v>
      </c>
      <c r="AC11" s="51">
        <f>AB11</f>
        <v>34.8425496</v>
      </c>
      <c r="AD11" s="22"/>
      <c r="AE11"/>
    </row>
    <row r="12" spans="2:31" ht="15.75">
      <c r="B12" s="123">
        <v>2</v>
      </c>
      <c r="C12" s="124">
        <v>14889.85</v>
      </c>
      <c r="D12" s="124">
        <v>1528.5</v>
      </c>
      <c r="E12" s="124">
        <v>10075.35</v>
      </c>
      <c r="F12" s="124">
        <v>1173.95</v>
      </c>
      <c r="G12" s="124">
        <v>895.31</v>
      </c>
      <c r="H12" s="124">
        <v>1334.94</v>
      </c>
      <c r="I12" s="124">
        <v>6339.41</v>
      </c>
      <c r="J12" s="124">
        <v>1486.75</v>
      </c>
      <c r="K12" s="124">
        <v>1909.74</v>
      </c>
      <c r="L12" s="124">
        <v>359.18</v>
      </c>
      <c r="M12" s="124">
        <v>430.38</v>
      </c>
      <c r="N12" s="124">
        <v>783.77</v>
      </c>
      <c r="O12" s="124">
        <v>1594.21</v>
      </c>
      <c r="P12" s="124">
        <v>300.02</v>
      </c>
      <c r="Q12" s="124">
        <v>1473.85</v>
      </c>
      <c r="R12" s="124">
        <v>5135.45</v>
      </c>
      <c r="S12" s="124">
        <v>1238.38</v>
      </c>
      <c r="T12" s="124">
        <v>8.03</v>
      </c>
      <c r="U12" s="124">
        <v>588.34</v>
      </c>
      <c r="V12" s="124">
        <v>636.53</v>
      </c>
      <c r="W12" s="124">
        <v>8942.99</v>
      </c>
      <c r="X12" s="124">
        <v>4609.78</v>
      </c>
      <c r="Y12" s="124">
        <v>193.08</v>
      </c>
      <c r="Z12" s="124">
        <v>17.56</v>
      </c>
      <c r="AA12" s="60">
        <f t="shared" si="0"/>
        <v>65945.34999999998</v>
      </c>
      <c r="AB12" s="41">
        <v>34.729506</v>
      </c>
      <c r="AC12" s="51">
        <f aca="true" t="shared" si="1" ref="AC12:AC40">AB12</f>
        <v>34.729506</v>
      </c>
      <c r="AD12" s="22"/>
      <c r="AE12"/>
    </row>
    <row r="13" spans="2:31" ht="15.75">
      <c r="B13" s="123">
        <v>3</v>
      </c>
      <c r="C13" s="124">
        <v>14657.7</v>
      </c>
      <c r="D13" s="124">
        <v>1540.62</v>
      </c>
      <c r="E13" s="124">
        <v>10392.25</v>
      </c>
      <c r="F13" s="124">
        <v>1122.22</v>
      </c>
      <c r="G13" s="124">
        <v>847.89</v>
      </c>
      <c r="H13" s="124">
        <v>1330.49</v>
      </c>
      <c r="I13" s="124">
        <v>5826.29</v>
      </c>
      <c r="J13" s="124">
        <v>1274.82</v>
      </c>
      <c r="K13" s="124">
        <v>1861.7</v>
      </c>
      <c r="L13" s="124">
        <v>348.36</v>
      </c>
      <c r="M13" s="124">
        <v>392.15</v>
      </c>
      <c r="N13" s="124">
        <v>769.69</v>
      </c>
      <c r="O13" s="124">
        <v>1474.88</v>
      </c>
      <c r="P13" s="124">
        <v>301.87</v>
      </c>
      <c r="Q13" s="124">
        <v>1683.59</v>
      </c>
      <c r="R13" s="124">
        <v>5307</v>
      </c>
      <c r="S13" s="124">
        <v>1156.34</v>
      </c>
      <c r="T13" s="124">
        <v>20.24</v>
      </c>
      <c r="U13" s="124">
        <v>518.4</v>
      </c>
      <c r="V13" s="124">
        <v>661.19</v>
      </c>
      <c r="W13" s="124">
        <v>8392.71</v>
      </c>
      <c r="X13" s="124">
        <v>4607.37</v>
      </c>
      <c r="Y13" s="124">
        <v>215.02</v>
      </c>
      <c r="Z13" s="124">
        <v>25.36</v>
      </c>
      <c r="AA13" s="60">
        <f t="shared" si="0"/>
        <v>64728.149999999994</v>
      </c>
      <c r="AB13" s="41">
        <v>34.658330400000004</v>
      </c>
      <c r="AC13" s="51">
        <f t="shared" si="1"/>
        <v>34.658330400000004</v>
      </c>
      <c r="AD13" s="22"/>
      <c r="AE13"/>
    </row>
    <row r="14" spans="2:31" ht="15.75">
      <c r="B14" s="123">
        <v>4</v>
      </c>
      <c r="C14" s="124">
        <v>13601.45</v>
      </c>
      <c r="D14" s="124">
        <v>1642.63</v>
      </c>
      <c r="E14" s="124">
        <v>7168.55</v>
      </c>
      <c r="F14" s="124">
        <v>1173.56</v>
      </c>
      <c r="G14" s="124">
        <v>897.49</v>
      </c>
      <c r="H14" s="124">
        <v>1322.3</v>
      </c>
      <c r="I14" s="124">
        <v>6552.58</v>
      </c>
      <c r="J14" s="124">
        <v>1415.99</v>
      </c>
      <c r="K14" s="124">
        <v>2062.52</v>
      </c>
      <c r="L14" s="124">
        <v>389.9</v>
      </c>
      <c r="M14" s="124">
        <v>430.79</v>
      </c>
      <c r="N14" s="124">
        <v>769.5</v>
      </c>
      <c r="O14" s="124">
        <v>1592.81</v>
      </c>
      <c r="P14" s="124">
        <v>325.76</v>
      </c>
      <c r="Q14" s="124">
        <v>1565.32</v>
      </c>
      <c r="R14" s="124">
        <v>5451</v>
      </c>
      <c r="S14" s="124">
        <v>1301.61</v>
      </c>
      <c r="T14" s="124">
        <v>30.53</v>
      </c>
      <c r="U14" s="124">
        <v>586.42</v>
      </c>
      <c r="V14" s="124">
        <v>649.92</v>
      </c>
      <c r="W14" s="124">
        <v>10939.23</v>
      </c>
      <c r="X14" s="124">
        <v>4766.52</v>
      </c>
      <c r="Y14" s="124">
        <v>285.9</v>
      </c>
      <c r="Z14" s="124">
        <v>41.16</v>
      </c>
      <c r="AA14" s="60">
        <f t="shared" si="0"/>
        <v>64963.44000000001</v>
      </c>
      <c r="AB14" s="41">
        <v>34.6792644</v>
      </c>
      <c r="AC14" s="51">
        <f t="shared" si="1"/>
        <v>34.6792644</v>
      </c>
      <c r="AD14" s="22"/>
      <c r="AE14"/>
    </row>
    <row r="15" spans="2:31" ht="15.75">
      <c r="B15" s="123">
        <v>5</v>
      </c>
      <c r="C15" s="124">
        <v>12999.29</v>
      </c>
      <c r="D15" s="124">
        <v>1682.85</v>
      </c>
      <c r="E15" s="124">
        <v>22453.6</v>
      </c>
      <c r="F15" s="124">
        <v>1164.96</v>
      </c>
      <c r="G15" s="124">
        <v>879.8</v>
      </c>
      <c r="H15" s="124">
        <v>1295.1</v>
      </c>
      <c r="I15" s="124">
        <v>6340.87</v>
      </c>
      <c r="J15" s="124">
        <v>1304.38</v>
      </c>
      <c r="K15" s="124">
        <v>1790.76</v>
      </c>
      <c r="L15" s="124">
        <v>363.11</v>
      </c>
      <c r="M15" s="124">
        <v>396.98</v>
      </c>
      <c r="N15" s="124">
        <v>751.12</v>
      </c>
      <c r="O15" s="124">
        <v>1525.35</v>
      </c>
      <c r="P15" s="124">
        <v>308.74</v>
      </c>
      <c r="Q15" s="124">
        <v>1505.22</v>
      </c>
      <c r="R15" s="124">
        <v>5292.55</v>
      </c>
      <c r="S15" s="124">
        <v>1204.78</v>
      </c>
      <c r="T15" s="124">
        <v>17.33</v>
      </c>
      <c r="U15" s="124">
        <v>536.06</v>
      </c>
      <c r="V15" s="124">
        <v>683.5</v>
      </c>
      <c r="W15" s="124">
        <v>8757.71</v>
      </c>
      <c r="X15" s="124">
        <v>4675.19</v>
      </c>
      <c r="Y15" s="124">
        <v>253.3</v>
      </c>
      <c r="Z15" s="124">
        <v>40.8</v>
      </c>
      <c r="AA15" s="60">
        <f t="shared" si="0"/>
        <v>76223.35</v>
      </c>
      <c r="AB15" s="41">
        <v>34.7630004</v>
      </c>
      <c r="AC15" s="51">
        <f t="shared" si="1"/>
        <v>34.7630004</v>
      </c>
      <c r="AD15" s="22"/>
      <c r="AE15"/>
    </row>
    <row r="16" spans="2:31" ht="15.75">
      <c r="B16" s="123">
        <v>6</v>
      </c>
      <c r="C16" s="124">
        <v>13904.04</v>
      </c>
      <c r="D16" s="124">
        <v>1518.75</v>
      </c>
      <c r="E16" s="124">
        <v>8094.81</v>
      </c>
      <c r="F16" s="124">
        <v>1083.47</v>
      </c>
      <c r="G16" s="124">
        <v>795.73</v>
      </c>
      <c r="H16" s="124">
        <v>1308.62</v>
      </c>
      <c r="I16" s="124">
        <v>6496.21</v>
      </c>
      <c r="J16" s="124">
        <v>1266.46</v>
      </c>
      <c r="K16" s="124">
        <v>1884.34</v>
      </c>
      <c r="L16" s="124">
        <v>321.61</v>
      </c>
      <c r="M16" s="124">
        <v>412.77</v>
      </c>
      <c r="N16" s="124">
        <v>745.25</v>
      </c>
      <c r="O16" s="124">
        <v>1486.02</v>
      </c>
      <c r="P16" s="124">
        <v>263.05</v>
      </c>
      <c r="Q16" s="124">
        <v>1361.48</v>
      </c>
      <c r="R16" s="124">
        <v>5076</v>
      </c>
      <c r="S16" s="124">
        <v>1094.91</v>
      </c>
      <c r="T16" s="124">
        <v>18.87</v>
      </c>
      <c r="U16" s="124">
        <v>515.58</v>
      </c>
      <c r="V16" s="124">
        <v>599.28</v>
      </c>
      <c r="W16" s="124">
        <v>9991.42</v>
      </c>
      <c r="X16" s="124">
        <v>4328.3</v>
      </c>
      <c r="Y16" s="124">
        <v>224.66</v>
      </c>
      <c r="Z16" s="124">
        <v>17.09</v>
      </c>
      <c r="AA16" s="60">
        <f t="shared" si="0"/>
        <v>62808.72000000001</v>
      </c>
      <c r="AB16" s="41">
        <v>35.1565596</v>
      </c>
      <c r="AC16" s="51">
        <f t="shared" si="1"/>
        <v>35.1565596</v>
      </c>
      <c r="AD16" s="22"/>
      <c r="AE16"/>
    </row>
    <row r="17" spans="2:31" ht="15.75">
      <c r="B17" s="123">
        <v>7</v>
      </c>
      <c r="C17" s="124">
        <v>15466.23</v>
      </c>
      <c r="D17" s="124">
        <v>1599.01</v>
      </c>
      <c r="E17" s="124">
        <v>6488.61</v>
      </c>
      <c r="F17" s="124">
        <v>1160.48</v>
      </c>
      <c r="G17" s="124">
        <v>840.46</v>
      </c>
      <c r="H17" s="124">
        <v>1356.03</v>
      </c>
      <c r="I17" s="124">
        <v>6391.06</v>
      </c>
      <c r="J17" s="124">
        <v>1318.97</v>
      </c>
      <c r="K17" s="124">
        <v>1953.01</v>
      </c>
      <c r="L17" s="124">
        <v>336.56</v>
      </c>
      <c r="M17" s="124">
        <v>428.59</v>
      </c>
      <c r="N17" s="124">
        <v>802.02</v>
      </c>
      <c r="O17" s="124">
        <v>1549.44</v>
      </c>
      <c r="P17" s="124">
        <v>289.64</v>
      </c>
      <c r="Q17" s="124">
        <v>1501.92</v>
      </c>
      <c r="R17" s="124">
        <v>5332.27</v>
      </c>
      <c r="S17" s="124">
        <v>1225.86</v>
      </c>
      <c r="T17" s="124">
        <v>21.37</v>
      </c>
      <c r="U17" s="124">
        <v>548.31</v>
      </c>
      <c r="V17" s="124">
        <v>656.77</v>
      </c>
      <c r="W17" s="124">
        <v>9589.82</v>
      </c>
      <c r="X17" s="124">
        <v>4442.25</v>
      </c>
      <c r="Y17" s="124">
        <v>168.36</v>
      </c>
      <c r="Z17" s="124">
        <v>28.66</v>
      </c>
      <c r="AA17" s="60">
        <f t="shared" si="0"/>
        <v>63495.69999999999</v>
      </c>
      <c r="AB17" s="41">
        <v>35.0100216</v>
      </c>
      <c r="AC17" s="51">
        <f t="shared" si="1"/>
        <v>35.0100216</v>
      </c>
      <c r="AD17" s="22"/>
      <c r="AE17"/>
    </row>
    <row r="18" spans="2:31" ht="15.75">
      <c r="B18" s="123">
        <v>8</v>
      </c>
      <c r="C18" s="124">
        <v>15925.52</v>
      </c>
      <c r="D18" s="124">
        <v>1619.93</v>
      </c>
      <c r="E18" s="124">
        <v>7392.09</v>
      </c>
      <c r="F18" s="124">
        <v>1215.19</v>
      </c>
      <c r="G18" s="124">
        <v>888.08</v>
      </c>
      <c r="H18" s="124">
        <v>1412.05</v>
      </c>
      <c r="I18" s="124">
        <v>6819.37</v>
      </c>
      <c r="J18" s="124">
        <v>1439.12</v>
      </c>
      <c r="K18" s="124">
        <v>1985.96</v>
      </c>
      <c r="L18" s="124">
        <v>410.61</v>
      </c>
      <c r="M18" s="124">
        <v>427.79</v>
      </c>
      <c r="N18" s="124">
        <v>827.91</v>
      </c>
      <c r="O18" s="124">
        <v>1577.95</v>
      </c>
      <c r="P18" s="124">
        <v>315.91</v>
      </c>
      <c r="Q18" s="124">
        <v>1564.31</v>
      </c>
      <c r="R18" s="124">
        <v>5247.77</v>
      </c>
      <c r="S18" s="124">
        <v>1223.14</v>
      </c>
      <c r="T18" s="124">
        <v>16.08</v>
      </c>
      <c r="U18" s="124">
        <v>594.08</v>
      </c>
      <c r="V18" s="124">
        <v>716.05</v>
      </c>
      <c r="W18" s="124">
        <v>10955.78</v>
      </c>
      <c r="X18" s="124">
        <v>4651.42</v>
      </c>
      <c r="Y18" s="124">
        <v>205.92</v>
      </c>
      <c r="Z18" s="124">
        <v>26.79</v>
      </c>
      <c r="AA18" s="60">
        <f t="shared" si="0"/>
        <v>67458.82</v>
      </c>
      <c r="AB18" s="41">
        <v>34.9639668</v>
      </c>
      <c r="AC18" s="51">
        <f t="shared" si="1"/>
        <v>34.9639668</v>
      </c>
      <c r="AD18" s="22"/>
      <c r="AE18"/>
    </row>
    <row r="19" spans="2:31" ht="15" customHeight="1">
      <c r="B19" s="123">
        <v>9</v>
      </c>
      <c r="C19" s="124">
        <v>16372.93</v>
      </c>
      <c r="D19" s="124">
        <v>1570.83</v>
      </c>
      <c r="E19" s="124">
        <v>10465.86</v>
      </c>
      <c r="F19" s="124">
        <v>1181.45</v>
      </c>
      <c r="G19" s="124">
        <v>866.73</v>
      </c>
      <c r="H19" s="124">
        <v>1308.27</v>
      </c>
      <c r="I19" s="124">
        <v>6487.33</v>
      </c>
      <c r="J19" s="124">
        <v>1382.51</v>
      </c>
      <c r="K19" s="124">
        <v>1957.18</v>
      </c>
      <c r="L19" s="124">
        <v>370.09</v>
      </c>
      <c r="M19" s="124">
        <v>397.6</v>
      </c>
      <c r="N19" s="124">
        <v>807.88</v>
      </c>
      <c r="O19" s="124">
        <v>1538.26</v>
      </c>
      <c r="P19" s="124">
        <v>311.13</v>
      </c>
      <c r="Q19" s="124">
        <v>1533.53</v>
      </c>
      <c r="R19" s="124">
        <v>5116.63</v>
      </c>
      <c r="S19" s="124">
        <v>1238.33</v>
      </c>
      <c r="T19" s="124">
        <v>13.69</v>
      </c>
      <c r="U19" s="124">
        <v>528.97</v>
      </c>
      <c r="V19" s="124">
        <v>667.53</v>
      </c>
      <c r="W19" s="124">
        <v>8818.23</v>
      </c>
      <c r="X19" s="124">
        <v>4487.46</v>
      </c>
      <c r="Y19" s="124">
        <v>174.61</v>
      </c>
      <c r="Z19" s="124">
        <v>26.07</v>
      </c>
      <c r="AA19" s="60">
        <f t="shared" si="0"/>
        <v>67623.1</v>
      </c>
      <c r="AB19" s="41">
        <v>35.022582</v>
      </c>
      <c r="AC19" s="51">
        <f t="shared" si="1"/>
        <v>35.022582</v>
      </c>
      <c r="AD19" s="22"/>
      <c r="AE19"/>
    </row>
    <row r="20" spans="2:31" ht="15.75">
      <c r="B20" s="123">
        <v>10</v>
      </c>
      <c r="C20" s="124">
        <v>16680.78</v>
      </c>
      <c r="D20" s="124">
        <v>1633.84</v>
      </c>
      <c r="E20" s="124">
        <v>2182.45</v>
      </c>
      <c r="F20" s="124">
        <v>1274.1</v>
      </c>
      <c r="G20" s="124">
        <v>865.28</v>
      </c>
      <c r="H20" s="124">
        <v>1290.43</v>
      </c>
      <c r="I20" s="124">
        <v>6601.95</v>
      </c>
      <c r="J20" s="124">
        <v>1478.24</v>
      </c>
      <c r="K20" s="124">
        <v>2134.2</v>
      </c>
      <c r="L20" s="124">
        <v>377.38</v>
      </c>
      <c r="M20" s="124">
        <v>450.17</v>
      </c>
      <c r="N20" s="124">
        <v>856.04</v>
      </c>
      <c r="O20" s="124">
        <v>1584.32</v>
      </c>
      <c r="P20" s="124">
        <v>295.79</v>
      </c>
      <c r="Q20" s="124">
        <v>1568.46</v>
      </c>
      <c r="R20" s="124">
        <v>5272.15</v>
      </c>
      <c r="S20" s="124">
        <v>1277.7</v>
      </c>
      <c r="T20" s="124">
        <v>15.27</v>
      </c>
      <c r="U20" s="124">
        <v>581.16</v>
      </c>
      <c r="V20" s="124">
        <v>581.96</v>
      </c>
      <c r="W20" s="124">
        <v>10454.01</v>
      </c>
      <c r="X20" s="124">
        <v>4762.04</v>
      </c>
      <c r="Y20" s="124">
        <v>232.76</v>
      </c>
      <c r="Z20" s="124">
        <v>28.16</v>
      </c>
      <c r="AA20" s="60">
        <f t="shared" si="0"/>
        <v>62478.64</v>
      </c>
      <c r="AB20" s="41">
        <v>35.0518896</v>
      </c>
      <c r="AC20" s="51">
        <f t="shared" si="1"/>
        <v>35.0518896</v>
      </c>
      <c r="AD20" s="22"/>
      <c r="AE20"/>
    </row>
    <row r="21" spans="2:31" ht="15.75">
      <c r="B21" s="123">
        <v>11</v>
      </c>
      <c r="C21" s="124">
        <v>16351.54</v>
      </c>
      <c r="D21" s="124">
        <v>1687.63</v>
      </c>
      <c r="E21" s="124">
        <v>8840.41</v>
      </c>
      <c r="F21" s="124">
        <v>1370.55</v>
      </c>
      <c r="G21" s="124">
        <v>910.69</v>
      </c>
      <c r="H21" s="124">
        <v>1420.99</v>
      </c>
      <c r="I21" s="124">
        <v>6768.31</v>
      </c>
      <c r="J21" s="124">
        <v>1627.8</v>
      </c>
      <c r="K21" s="124">
        <v>2439.62</v>
      </c>
      <c r="L21" s="124">
        <v>426.22</v>
      </c>
      <c r="M21" s="124">
        <v>471.26</v>
      </c>
      <c r="N21" s="124">
        <v>934.5</v>
      </c>
      <c r="O21" s="124">
        <v>1688.17</v>
      </c>
      <c r="P21" s="124">
        <v>312.59</v>
      </c>
      <c r="Q21" s="124">
        <v>1725.8</v>
      </c>
      <c r="R21" s="124">
        <v>5784.12</v>
      </c>
      <c r="S21" s="124">
        <v>1450.1</v>
      </c>
      <c r="T21" s="124">
        <v>17.47</v>
      </c>
      <c r="U21" s="124">
        <v>609.79</v>
      </c>
      <c r="V21" s="124">
        <v>704.42</v>
      </c>
      <c r="W21" s="124">
        <v>9711.73</v>
      </c>
      <c r="X21" s="124">
        <v>4976.94</v>
      </c>
      <c r="Y21" s="124">
        <v>264.34</v>
      </c>
      <c r="Z21" s="124">
        <v>41.12</v>
      </c>
      <c r="AA21" s="60">
        <f t="shared" si="0"/>
        <v>70536.11</v>
      </c>
      <c r="AB21" s="41">
        <v>35.0518896</v>
      </c>
      <c r="AC21" s="51">
        <f t="shared" si="1"/>
        <v>35.0518896</v>
      </c>
      <c r="AD21" s="22"/>
      <c r="AE21"/>
    </row>
    <row r="22" spans="2:31" ht="15.75">
      <c r="B22" s="123">
        <v>12</v>
      </c>
      <c r="C22" s="124">
        <v>14257.01</v>
      </c>
      <c r="D22" s="124">
        <v>1796.62</v>
      </c>
      <c r="E22" s="124">
        <v>4845.32</v>
      </c>
      <c r="F22" s="124">
        <v>1271.77</v>
      </c>
      <c r="G22" s="124">
        <v>908.07</v>
      </c>
      <c r="H22" s="124">
        <v>1412.06</v>
      </c>
      <c r="I22" s="124">
        <v>6995.51</v>
      </c>
      <c r="J22" s="124">
        <v>1501.12</v>
      </c>
      <c r="K22" s="124">
        <v>2274.7</v>
      </c>
      <c r="L22" s="124">
        <v>427.3</v>
      </c>
      <c r="M22" s="124">
        <v>420.68</v>
      </c>
      <c r="N22" s="124">
        <v>844.81</v>
      </c>
      <c r="O22" s="124">
        <v>1650.62</v>
      </c>
      <c r="P22" s="124">
        <v>313.24</v>
      </c>
      <c r="Q22" s="124">
        <v>1518.65</v>
      </c>
      <c r="R22" s="124">
        <v>5610.52</v>
      </c>
      <c r="S22" s="124">
        <v>1365.48</v>
      </c>
      <c r="T22" s="124">
        <v>24.21</v>
      </c>
      <c r="U22" s="124">
        <v>603.58</v>
      </c>
      <c r="V22" s="124">
        <v>626.65</v>
      </c>
      <c r="W22" s="124">
        <v>10385.51</v>
      </c>
      <c r="X22" s="124">
        <v>4705.92</v>
      </c>
      <c r="Y22" s="124">
        <v>265.94</v>
      </c>
      <c r="Z22" s="124">
        <v>28.95</v>
      </c>
      <c r="AA22" s="60">
        <f t="shared" si="0"/>
        <v>64054.240000000005</v>
      </c>
      <c r="AB22" s="41">
        <v>35.0518896</v>
      </c>
      <c r="AC22" s="51">
        <f t="shared" si="1"/>
        <v>35.0518896</v>
      </c>
      <c r="AD22" s="22"/>
      <c r="AE22"/>
    </row>
    <row r="23" spans="2:31" ht="15.75">
      <c r="B23" s="123">
        <v>13</v>
      </c>
      <c r="C23" s="124">
        <v>14643.42</v>
      </c>
      <c r="D23" s="124">
        <v>1538.08</v>
      </c>
      <c r="E23" s="124">
        <v>9858.77</v>
      </c>
      <c r="F23" s="124">
        <v>1198.29</v>
      </c>
      <c r="G23" s="124">
        <v>856.69</v>
      </c>
      <c r="H23" s="124">
        <v>1357.86</v>
      </c>
      <c r="I23" s="124">
        <v>6788.01</v>
      </c>
      <c r="J23" s="124">
        <v>1324.88</v>
      </c>
      <c r="K23" s="124">
        <v>2106.25</v>
      </c>
      <c r="L23" s="124">
        <v>391.67</v>
      </c>
      <c r="M23" s="124">
        <v>390.54</v>
      </c>
      <c r="N23" s="124">
        <v>871.64</v>
      </c>
      <c r="O23" s="124">
        <v>1591.66</v>
      </c>
      <c r="P23" s="124">
        <v>291.64</v>
      </c>
      <c r="Q23" s="124">
        <v>1503.29</v>
      </c>
      <c r="R23" s="124">
        <v>5016.55</v>
      </c>
      <c r="S23" s="124">
        <v>1222.06</v>
      </c>
      <c r="T23" s="124">
        <v>30.73</v>
      </c>
      <c r="U23" s="124">
        <v>555.41</v>
      </c>
      <c r="V23" s="124">
        <v>641.48</v>
      </c>
      <c r="W23" s="124">
        <v>10355.3</v>
      </c>
      <c r="X23" s="124">
        <v>4619.7</v>
      </c>
      <c r="Y23" s="124">
        <v>418.14</v>
      </c>
      <c r="Z23" s="124">
        <v>54.41</v>
      </c>
      <c r="AA23" s="60">
        <f t="shared" si="0"/>
        <v>67626.47000000002</v>
      </c>
      <c r="AB23" s="41">
        <v>35.154</v>
      </c>
      <c r="AC23" s="51">
        <f t="shared" si="1"/>
        <v>35.154</v>
      </c>
      <c r="AD23" s="22"/>
      <c r="AE23"/>
    </row>
    <row r="24" spans="2:31" ht="15.75">
      <c r="B24" s="123">
        <v>14</v>
      </c>
      <c r="C24" s="124">
        <v>14184.19</v>
      </c>
      <c r="D24" s="124">
        <v>1508.22</v>
      </c>
      <c r="E24" s="124">
        <v>9244.07</v>
      </c>
      <c r="F24" s="124">
        <v>1124.04</v>
      </c>
      <c r="G24" s="124">
        <v>854.04</v>
      </c>
      <c r="H24" s="124">
        <v>1343.68</v>
      </c>
      <c r="I24" s="124">
        <v>6455.16</v>
      </c>
      <c r="J24" s="124">
        <v>1346.19</v>
      </c>
      <c r="K24" s="124">
        <v>1917.13</v>
      </c>
      <c r="L24" s="124">
        <v>351.66</v>
      </c>
      <c r="M24" s="124">
        <v>379.93</v>
      </c>
      <c r="N24" s="124">
        <v>771.25</v>
      </c>
      <c r="O24" s="124">
        <v>1456.49</v>
      </c>
      <c r="P24" s="124">
        <v>279.66</v>
      </c>
      <c r="Q24" s="124">
        <v>1452.11</v>
      </c>
      <c r="R24" s="124">
        <v>5229.13</v>
      </c>
      <c r="S24" s="124">
        <v>1131.93</v>
      </c>
      <c r="T24" s="124">
        <v>8.69</v>
      </c>
      <c r="U24" s="124">
        <v>532.2</v>
      </c>
      <c r="V24" s="124">
        <v>599.09</v>
      </c>
      <c r="W24" s="124">
        <v>10425.54</v>
      </c>
      <c r="X24" s="124">
        <v>4544.72</v>
      </c>
      <c r="Y24" s="124">
        <v>389.25</v>
      </c>
      <c r="Z24" s="124">
        <v>23.65</v>
      </c>
      <c r="AA24" s="60">
        <f t="shared" si="0"/>
        <v>65552.02</v>
      </c>
      <c r="AB24" s="41">
        <v>35.1783</v>
      </c>
      <c r="AC24" s="51">
        <f t="shared" si="1"/>
        <v>35.1783</v>
      </c>
      <c r="AD24" s="22"/>
      <c r="AE24"/>
    </row>
    <row r="25" spans="2:31" ht="15.75">
      <c r="B25" s="123">
        <v>15</v>
      </c>
      <c r="C25" s="124">
        <v>14163.26</v>
      </c>
      <c r="D25" s="124">
        <v>1565.5</v>
      </c>
      <c r="E25" s="124">
        <v>10175.01</v>
      </c>
      <c r="F25" s="124">
        <v>1137.96</v>
      </c>
      <c r="G25" s="124">
        <v>824.51</v>
      </c>
      <c r="H25" s="124">
        <v>1267.18</v>
      </c>
      <c r="I25" s="124">
        <v>6029.78</v>
      </c>
      <c r="J25" s="124">
        <v>1296.52</v>
      </c>
      <c r="K25" s="124">
        <v>1976.44</v>
      </c>
      <c r="L25" s="124">
        <v>379.02</v>
      </c>
      <c r="M25" s="124">
        <v>365.82</v>
      </c>
      <c r="N25" s="124">
        <v>794.73</v>
      </c>
      <c r="O25" s="124">
        <v>1446.85</v>
      </c>
      <c r="P25" s="124">
        <v>287.42</v>
      </c>
      <c r="Q25" s="124">
        <v>1606.38</v>
      </c>
      <c r="R25" s="124">
        <v>5523.85</v>
      </c>
      <c r="S25" s="124">
        <v>1143.5</v>
      </c>
      <c r="T25" s="124">
        <v>18.76</v>
      </c>
      <c r="U25" s="124">
        <v>553.95</v>
      </c>
      <c r="V25" s="124">
        <v>624.98</v>
      </c>
      <c r="W25" s="124">
        <v>9121.95</v>
      </c>
      <c r="X25" s="124">
        <v>4619.58</v>
      </c>
      <c r="Y25" s="124">
        <v>389.33</v>
      </c>
      <c r="Z25" s="124">
        <v>31.36</v>
      </c>
      <c r="AA25" s="60">
        <f t="shared" si="0"/>
        <v>65343.64</v>
      </c>
      <c r="AB25" s="41">
        <v>35.2121</v>
      </c>
      <c r="AC25" s="51">
        <f t="shared" si="1"/>
        <v>35.2121</v>
      </c>
      <c r="AD25" s="22"/>
      <c r="AE25"/>
    </row>
    <row r="26" spans="2:31" ht="15.75">
      <c r="B26" s="18">
        <v>16</v>
      </c>
      <c r="C26" s="124">
        <v>13893.32</v>
      </c>
      <c r="D26" s="124">
        <v>1512.03</v>
      </c>
      <c r="E26" s="124">
        <v>9682.16</v>
      </c>
      <c r="F26" s="124">
        <v>1119.37</v>
      </c>
      <c r="G26" s="124">
        <v>835.65</v>
      </c>
      <c r="H26" s="124">
        <v>1194.92</v>
      </c>
      <c r="I26" s="124">
        <v>6047.95</v>
      </c>
      <c r="J26" s="124">
        <v>1262.8</v>
      </c>
      <c r="K26" s="124">
        <v>1875.9</v>
      </c>
      <c r="L26" s="124">
        <v>363.88</v>
      </c>
      <c r="M26" s="124">
        <v>382.93</v>
      </c>
      <c r="N26" s="124">
        <v>762.64</v>
      </c>
      <c r="O26" s="124">
        <v>1457.82</v>
      </c>
      <c r="P26" s="124">
        <v>259.66</v>
      </c>
      <c r="Q26" s="124">
        <v>1587.66</v>
      </c>
      <c r="R26" s="124">
        <v>5493.18</v>
      </c>
      <c r="S26" s="124">
        <v>1158.4</v>
      </c>
      <c r="T26" s="124">
        <v>17.3</v>
      </c>
      <c r="U26" s="124">
        <v>555.25</v>
      </c>
      <c r="V26" s="124">
        <v>584.28</v>
      </c>
      <c r="W26" s="124">
        <v>10070.05</v>
      </c>
      <c r="X26" s="124">
        <v>4369.36</v>
      </c>
      <c r="Y26" s="124">
        <v>279.48</v>
      </c>
      <c r="Z26" s="124">
        <v>30.77</v>
      </c>
      <c r="AA26" s="60">
        <f t="shared" si="0"/>
        <v>64796.76000000001</v>
      </c>
      <c r="AB26" s="41">
        <v>35.1352</v>
      </c>
      <c r="AC26" s="51">
        <f t="shared" si="1"/>
        <v>35.1352</v>
      </c>
      <c r="AD26" s="22"/>
      <c r="AE26"/>
    </row>
    <row r="27" spans="2:31" ht="15.75">
      <c r="B27" s="18">
        <v>17</v>
      </c>
      <c r="C27" s="124">
        <v>13592.11</v>
      </c>
      <c r="D27" s="124">
        <v>1475.36</v>
      </c>
      <c r="E27" s="124">
        <v>7241.88</v>
      </c>
      <c r="F27" s="124">
        <v>1111.92</v>
      </c>
      <c r="G27" s="124">
        <v>831.21</v>
      </c>
      <c r="H27" s="124">
        <v>1120.44</v>
      </c>
      <c r="I27" s="124">
        <v>5968.87</v>
      </c>
      <c r="J27" s="124">
        <v>1283.72</v>
      </c>
      <c r="K27" s="124">
        <v>1817.85</v>
      </c>
      <c r="L27" s="124">
        <v>326.16</v>
      </c>
      <c r="M27" s="124">
        <v>374.79</v>
      </c>
      <c r="N27" s="124">
        <v>742.11</v>
      </c>
      <c r="O27" s="124">
        <v>1376.97</v>
      </c>
      <c r="P27" s="124">
        <v>274.67</v>
      </c>
      <c r="Q27" s="124">
        <v>1488.48</v>
      </c>
      <c r="R27" s="124">
        <v>5336.62</v>
      </c>
      <c r="S27" s="124">
        <v>1067.35</v>
      </c>
      <c r="T27" s="124">
        <v>11.13</v>
      </c>
      <c r="U27" s="124">
        <v>527.7</v>
      </c>
      <c r="V27" s="124">
        <v>638.3</v>
      </c>
      <c r="W27" s="124">
        <v>9815.31</v>
      </c>
      <c r="X27" s="124">
        <v>4422.13</v>
      </c>
      <c r="Y27" s="124">
        <v>356.34</v>
      </c>
      <c r="Z27" s="124">
        <v>18.54</v>
      </c>
      <c r="AA27" s="60">
        <f t="shared" si="0"/>
        <v>61219.96</v>
      </c>
      <c r="AB27" s="41">
        <v>35.2571</v>
      </c>
      <c r="AC27" s="51">
        <f t="shared" si="1"/>
        <v>35.2571</v>
      </c>
      <c r="AD27" s="22"/>
      <c r="AE27"/>
    </row>
    <row r="28" spans="2:31" ht="15.75">
      <c r="B28" s="18">
        <v>18</v>
      </c>
      <c r="C28" s="124">
        <v>13505.64</v>
      </c>
      <c r="D28" s="124">
        <v>1602.42</v>
      </c>
      <c r="E28" s="124">
        <v>8838.09</v>
      </c>
      <c r="F28" s="124">
        <v>1226.62</v>
      </c>
      <c r="G28" s="124">
        <v>887.37</v>
      </c>
      <c r="H28" s="124">
        <v>1275.2</v>
      </c>
      <c r="I28" s="124">
        <v>6513.78</v>
      </c>
      <c r="J28" s="124">
        <v>1430.13</v>
      </c>
      <c r="K28" s="124">
        <v>2149.15</v>
      </c>
      <c r="L28" s="124">
        <v>410.56</v>
      </c>
      <c r="M28" s="124">
        <v>421.26</v>
      </c>
      <c r="N28" s="124">
        <v>813.89</v>
      </c>
      <c r="O28" s="124">
        <v>1437.59</v>
      </c>
      <c r="P28" s="124">
        <v>311.14</v>
      </c>
      <c r="Q28" s="124">
        <v>1646.66</v>
      </c>
      <c r="R28" s="124">
        <v>5822.23</v>
      </c>
      <c r="S28" s="124">
        <v>1187.88</v>
      </c>
      <c r="T28" s="124">
        <v>21.22</v>
      </c>
      <c r="U28" s="124">
        <v>589.33</v>
      </c>
      <c r="V28" s="124">
        <v>679.08</v>
      </c>
      <c r="W28" s="124">
        <v>10073.06</v>
      </c>
      <c r="X28" s="124">
        <v>4690.39</v>
      </c>
      <c r="Y28" s="124">
        <v>440.66</v>
      </c>
      <c r="Z28" s="124">
        <v>37.37</v>
      </c>
      <c r="AA28" s="60">
        <f t="shared" si="0"/>
        <v>66010.71999999999</v>
      </c>
      <c r="AB28" s="41">
        <v>35.2571</v>
      </c>
      <c r="AC28" s="51">
        <f t="shared" si="1"/>
        <v>35.2571</v>
      </c>
      <c r="AD28" s="22"/>
      <c r="AE28"/>
    </row>
    <row r="29" spans="2:31" ht="15.75">
      <c r="B29" s="18">
        <v>19</v>
      </c>
      <c r="C29" s="124">
        <v>10758.94</v>
      </c>
      <c r="D29" s="124">
        <v>1376.49</v>
      </c>
      <c r="E29" s="124">
        <v>7591.33</v>
      </c>
      <c r="F29" s="124">
        <v>927.32</v>
      </c>
      <c r="G29" s="124">
        <v>755.53</v>
      </c>
      <c r="H29" s="124">
        <v>1116.84</v>
      </c>
      <c r="I29" s="124">
        <v>5397.72</v>
      </c>
      <c r="J29" s="124">
        <v>1154.91</v>
      </c>
      <c r="K29" s="124">
        <v>1487.64</v>
      </c>
      <c r="L29" s="124">
        <v>317.81</v>
      </c>
      <c r="M29" s="124">
        <v>332.28</v>
      </c>
      <c r="N29" s="124">
        <v>616.96</v>
      </c>
      <c r="O29" s="124">
        <v>1248.34</v>
      </c>
      <c r="P29" s="124">
        <v>231.04</v>
      </c>
      <c r="Q29" s="124">
        <v>1278.78</v>
      </c>
      <c r="R29" s="124">
        <v>4983.47</v>
      </c>
      <c r="S29" s="124">
        <v>945.97</v>
      </c>
      <c r="T29" s="124">
        <v>7.16</v>
      </c>
      <c r="U29" s="124">
        <v>467.55</v>
      </c>
      <c r="V29" s="124">
        <v>526.11</v>
      </c>
      <c r="W29" s="124">
        <v>8392.85</v>
      </c>
      <c r="X29" s="124">
        <v>4020.13</v>
      </c>
      <c r="Y29" s="124">
        <v>328.48</v>
      </c>
      <c r="Z29" s="124">
        <v>25.86</v>
      </c>
      <c r="AA29" s="60">
        <f t="shared" si="0"/>
        <v>54289.51000000001</v>
      </c>
      <c r="AB29" s="41">
        <v>35.2571</v>
      </c>
      <c r="AC29" s="51">
        <f t="shared" si="1"/>
        <v>35.2571</v>
      </c>
      <c r="AD29" s="22"/>
      <c r="AE29"/>
    </row>
    <row r="30" spans="2:31" ht="15.75">
      <c r="B30" s="18">
        <v>20</v>
      </c>
      <c r="C30" s="124">
        <v>11790.55</v>
      </c>
      <c r="D30" s="124">
        <v>1471.09</v>
      </c>
      <c r="E30" s="124">
        <v>3924.56</v>
      </c>
      <c r="F30" s="124">
        <v>1036.32</v>
      </c>
      <c r="G30" s="124">
        <v>776.1</v>
      </c>
      <c r="H30" s="124">
        <v>1135.42</v>
      </c>
      <c r="I30" s="124">
        <v>5794.19</v>
      </c>
      <c r="J30" s="124">
        <v>1080.71</v>
      </c>
      <c r="K30" s="124">
        <v>1743.24</v>
      </c>
      <c r="L30" s="124">
        <v>332.28</v>
      </c>
      <c r="M30" s="124">
        <v>343.29</v>
      </c>
      <c r="N30" s="124">
        <v>653.89</v>
      </c>
      <c r="O30" s="124">
        <v>1331.57</v>
      </c>
      <c r="P30" s="124">
        <v>232.72</v>
      </c>
      <c r="Q30" s="124">
        <v>1266.6</v>
      </c>
      <c r="R30" s="124">
        <v>4935.68</v>
      </c>
      <c r="S30" s="124">
        <v>964.23</v>
      </c>
      <c r="T30" s="124">
        <v>8.82</v>
      </c>
      <c r="U30" s="124">
        <v>491.84</v>
      </c>
      <c r="V30" s="124">
        <v>546.17</v>
      </c>
      <c r="W30" s="124">
        <v>9685.34</v>
      </c>
      <c r="X30" s="124">
        <v>4086.23</v>
      </c>
      <c r="Y30" s="124">
        <v>354.35</v>
      </c>
      <c r="Z30" s="124">
        <v>20.49</v>
      </c>
      <c r="AA30" s="60">
        <f t="shared" si="0"/>
        <v>54005.68</v>
      </c>
      <c r="AB30" s="41">
        <v>35.2571</v>
      </c>
      <c r="AC30" s="51">
        <f t="shared" si="1"/>
        <v>35.2571</v>
      </c>
      <c r="AD30" s="22"/>
      <c r="AE30"/>
    </row>
    <row r="31" spans="2:31" ht="15.75">
      <c r="B31" s="18">
        <v>21</v>
      </c>
      <c r="C31" s="124">
        <v>13169.4</v>
      </c>
      <c r="D31" s="124">
        <v>1299.55</v>
      </c>
      <c r="E31" s="124">
        <v>44.31</v>
      </c>
      <c r="F31" s="124">
        <v>960.32</v>
      </c>
      <c r="G31" s="124">
        <v>742.89</v>
      </c>
      <c r="H31" s="124">
        <v>1065.83</v>
      </c>
      <c r="I31" s="124">
        <v>5599.02</v>
      </c>
      <c r="J31" s="124">
        <v>1103.24</v>
      </c>
      <c r="K31" s="124">
        <v>1573.55</v>
      </c>
      <c r="L31" s="124">
        <v>327.69</v>
      </c>
      <c r="M31" s="124">
        <v>311.13</v>
      </c>
      <c r="N31" s="124">
        <v>869.61</v>
      </c>
      <c r="O31" s="124">
        <v>1220.09</v>
      </c>
      <c r="P31" s="124">
        <v>236.43</v>
      </c>
      <c r="Q31" s="124">
        <v>1405.44</v>
      </c>
      <c r="R31" s="124">
        <v>4947.01</v>
      </c>
      <c r="S31" s="124">
        <v>911.51</v>
      </c>
      <c r="T31" s="124">
        <v>7.35</v>
      </c>
      <c r="U31" s="124">
        <v>401.81</v>
      </c>
      <c r="V31" s="124">
        <v>521.74</v>
      </c>
      <c r="W31" s="124">
        <v>9272.04</v>
      </c>
      <c r="X31" s="124">
        <v>3708.79</v>
      </c>
      <c r="Y31" s="124">
        <v>313.18</v>
      </c>
      <c r="Z31" s="124">
        <v>13.74</v>
      </c>
      <c r="AA31" s="60">
        <f t="shared" si="0"/>
        <v>50025.66999999999</v>
      </c>
      <c r="AB31" s="41">
        <v>34.7651</v>
      </c>
      <c r="AC31" s="51">
        <f t="shared" si="1"/>
        <v>34.7651</v>
      </c>
      <c r="AD31" s="22"/>
      <c r="AE31"/>
    </row>
    <row r="32" spans="2:31" ht="15.75">
      <c r="B32" s="18">
        <v>22</v>
      </c>
      <c r="C32" s="124">
        <v>13325.57</v>
      </c>
      <c r="D32" s="124">
        <v>1311.15</v>
      </c>
      <c r="E32" s="124">
        <v>2826.29</v>
      </c>
      <c r="F32" s="124">
        <v>1002.31</v>
      </c>
      <c r="G32" s="124">
        <v>745.54</v>
      </c>
      <c r="H32" s="124">
        <v>1106.18</v>
      </c>
      <c r="I32" s="124">
        <v>5481.25</v>
      </c>
      <c r="J32" s="124">
        <v>1106.84</v>
      </c>
      <c r="K32" s="124">
        <v>1636.48</v>
      </c>
      <c r="L32" s="124">
        <v>352.48</v>
      </c>
      <c r="M32" s="124">
        <v>299.86</v>
      </c>
      <c r="N32" s="124">
        <v>344.11</v>
      </c>
      <c r="O32" s="124">
        <v>1135.26</v>
      </c>
      <c r="P32" s="124">
        <v>236.21</v>
      </c>
      <c r="Q32" s="124">
        <v>1158.66</v>
      </c>
      <c r="R32" s="124">
        <v>4393.93</v>
      </c>
      <c r="S32" s="124">
        <v>927.28</v>
      </c>
      <c r="T32" s="124">
        <v>12.42</v>
      </c>
      <c r="U32" s="124">
        <v>472.97</v>
      </c>
      <c r="V32" s="124">
        <v>477.43</v>
      </c>
      <c r="W32" s="124">
        <v>9236.07</v>
      </c>
      <c r="X32" s="124">
        <v>3980.43</v>
      </c>
      <c r="Y32" s="124">
        <v>263.13</v>
      </c>
      <c r="Z32" s="124">
        <v>16.5</v>
      </c>
      <c r="AA32" s="60">
        <f t="shared" si="0"/>
        <v>51848.34999999999</v>
      </c>
      <c r="AB32" s="41">
        <v>34.7561</v>
      </c>
      <c r="AC32" s="51">
        <f t="shared" si="1"/>
        <v>34.7561</v>
      </c>
      <c r="AD32" s="22"/>
      <c r="AE32"/>
    </row>
    <row r="33" spans="2:31" ht="15.75">
      <c r="B33" s="18">
        <v>23</v>
      </c>
      <c r="C33" s="124">
        <v>12549.37</v>
      </c>
      <c r="D33" s="124">
        <v>1327.06</v>
      </c>
      <c r="E33" s="124">
        <v>2916.26</v>
      </c>
      <c r="F33" s="124">
        <v>1020.56</v>
      </c>
      <c r="G33" s="124">
        <v>724.62</v>
      </c>
      <c r="H33" s="124">
        <v>991.21</v>
      </c>
      <c r="I33" s="124">
        <v>5254.05</v>
      </c>
      <c r="J33" s="124">
        <v>1098.81</v>
      </c>
      <c r="K33" s="124">
        <v>1630.66</v>
      </c>
      <c r="L33" s="124">
        <v>352.51</v>
      </c>
      <c r="M33" s="124">
        <v>331.73</v>
      </c>
      <c r="N33" s="124">
        <v>642.54</v>
      </c>
      <c r="O33" s="124">
        <v>1208.34</v>
      </c>
      <c r="P33" s="124">
        <v>239.5</v>
      </c>
      <c r="Q33" s="124">
        <v>1426.55</v>
      </c>
      <c r="R33" s="124">
        <v>4564.82</v>
      </c>
      <c r="S33" s="124">
        <v>917.46</v>
      </c>
      <c r="T33" s="124">
        <v>10.5</v>
      </c>
      <c r="U33" s="124">
        <v>446.17</v>
      </c>
      <c r="V33" s="124">
        <v>554.08</v>
      </c>
      <c r="W33" s="124">
        <v>8296.91</v>
      </c>
      <c r="X33" s="124">
        <v>4171.52</v>
      </c>
      <c r="Y33" s="124">
        <v>281.65</v>
      </c>
      <c r="Z33" s="124">
        <v>19.81</v>
      </c>
      <c r="AA33" s="60">
        <f t="shared" si="0"/>
        <v>50976.689999999995</v>
      </c>
      <c r="AB33" s="41">
        <v>34.7312</v>
      </c>
      <c r="AC33" s="51">
        <f t="shared" si="1"/>
        <v>34.7312</v>
      </c>
      <c r="AD33" s="22"/>
      <c r="AE33"/>
    </row>
    <row r="34" spans="2:31" ht="15.75">
      <c r="B34" s="18">
        <v>24</v>
      </c>
      <c r="C34" s="124">
        <v>12518.08</v>
      </c>
      <c r="D34" s="124">
        <v>1350.64</v>
      </c>
      <c r="E34" s="124">
        <v>2340.68</v>
      </c>
      <c r="F34" s="124">
        <v>1014.77</v>
      </c>
      <c r="G34" s="124">
        <v>741.27</v>
      </c>
      <c r="H34" s="124">
        <v>973.97</v>
      </c>
      <c r="I34" s="124">
        <v>5026.7</v>
      </c>
      <c r="J34" s="124">
        <v>1126.41</v>
      </c>
      <c r="K34" s="124">
        <v>1656.37</v>
      </c>
      <c r="L34" s="124">
        <v>334.48</v>
      </c>
      <c r="M34" s="124">
        <v>322.67</v>
      </c>
      <c r="N34" s="124">
        <v>641.55</v>
      </c>
      <c r="O34" s="124">
        <v>1194.82</v>
      </c>
      <c r="P34" s="124">
        <v>224.71</v>
      </c>
      <c r="Q34" s="124">
        <v>1230.76</v>
      </c>
      <c r="R34" s="124">
        <v>4641.97</v>
      </c>
      <c r="S34" s="124">
        <v>904.33</v>
      </c>
      <c r="T34" s="124">
        <v>3.68</v>
      </c>
      <c r="U34" s="124">
        <v>521.68</v>
      </c>
      <c r="V34" s="124">
        <v>539.15</v>
      </c>
      <c r="W34" s="124">
        <v>8857.3</v>
      </c>
      <c r="X34" s="124">
        <v>4173.98</v>
      </c>
      <c r="Y34" s="124">
        <v>253.69</v>
      </c>
      <c r="Z34" s="124">
        <v>16.09</v>
      </c>
      <c r="AA34" s="60">
        <f t="shared" si="0"/>
        <v>50609.749999999985</v>
      </c>
      <c r="AB34" s="41">
        <v>34.8018</v>
      </c>
      <c r="AC34" s="51">
        <f t="shared" si="1"/>
        <v>34.8018</v>
      </c>
      <c r="AD34" s="22"/>
      <c r="AE34"/>
    </row>
    <row r="35" spans="2:31" ht="15.75">
      <c r="B35" s="18">
        <v>25</v>
      </c>
      <c r="C35" s="124">
        <v>11509.07</v>
      </c>
      <c r="D35" s="124">
        <v>1372.07</v>
      </c>
      <c r="E35" s="124">
        <v>1968.51</v>
      </c>
      <c r="F35" s="124">
        <v>1098.46</v>
      </c>
      <c r="G35" s="124">
        <v>847.04</v>
      </c>
      <c r="H35" s="124">
        <v>1073.55</v>
      </c>
      <c r="I35" s="124">
        <v>4989.08</v>
      </c>
      <c r="J35" s="124">
        <v>1201.52</v>
      </c>
      <c r="K35" s="124">
        <v>1928.94</v>
      </c>
      <c r="L35" s="124">
        <v>361.22</v>
      </c>
      <c r="M35" s="124">
        <v>362.81</v>
      </c>
      <c r="N35" s="124">
        <v>656.52</v>
      </c>
      <c r="O35" s="124">
        <v>1275.73</v>
      </c>
      <c r="P35" s="124">
        <v>253.44</v>
      </c>
      <c r="Q35" s="124">
        <v>1304.39</v>
      </c>
      <c r="R35" s="124">
        <v>5047.75</v>
      </c>
      <c r="S35" s="124">
        <v>971.73</v>
      </c>
      <c r="T35" s="124">
        <v>22.97</v>
      </c>
      <c r="U35" s="124">
        <v>503.74</v>
      </c>
      <c r="V35" s="124">
        <v>601.08</v>
      </c>
      <c r="W35" s="124">
        <v>8233.99</v>
      </c>
      <c r="X35" s="124">
        <v>4593.09</v>
      </c>
      <c r="Y35" s="124">
        <v>231.39</v>
      </c>
      <c r="Z35" s="124">
        <v>33.68</v>
      </c>
      <c r="AA35" s="60">
        <f t="shared" si="0"/>
        <v>50441.77</v>
      </c>
      <c r="AB35" s="41">
        <v>34.8018</v>
      </c>
      <c r="AC35" s="51">
        <f t="shared" si="1"/>
        <v>34.8018</v>
      </c>
      <c r="AD35" s="22"/>
      <c r="AE35"/>
    </row>
    <row r="36" spans="2:31" ht="15.75">
      <c r="B36" s="18">
        <v>26</v>
      </c>
      <c r="C36" s="124">
        <v>9693.2</v>
      </c>
      <c r="D36" s="124">
        <v>1321.62</v>
      </c>
      <c r="E36" s="124">
        <v>2227.94</v>
      </c>
      <c r="F36" s="124">
        <v>1044.19</v>
      </c>
      <c r="G36" s="124">
        <v>797.22</v>
      </c>
      <c r="H36" s="124">
        <v>1080.92</v>
      </c>
      <c r="I36" s="124">
        <v>5321.95</v>
      </c>
      <c r="J36" s="124">
        <v>1124.48</v>
      </c>
      <c r="K36" s="124">
        <v>1648.8</v>
      </c>
      <c r="L36" s="124">
        <v>334.45</v>
      </c>
      <c r="M36" s="124">
        <v>332.57</v>
      </c>
      <c r="N36" s="124">
        <v>643.55</v>
      </c>
      <c r="O36" s="124">
        <v>1184.65</v>
      </c>
      <c r="P36" s="124">
        <v>241.28</v>
      </c>
      <c r="Q36" s="124">
        <v>1259.49</v>
      </c>
      <c r="R36" s="124">
        <v>4926.48</v>
      </c>
      <c r="S36" s="124">
        <v>922.84</v>
      </c>
      <c r="T36" s="124">
        <v>18.5</v>
      </c>
      <c r="U36" s="124">
        <v>478.49</v>
      </c>
      <c r="V36" s="124">
        <v>531.53</v>
      </c>
      <c r="W36" s="124">
        <v>9626.38</v>
      </c>
      <c r="X36" s="124">
        <v>4083.57</v>
      </c>
      <c r="Y36" s="124">
        <v>244.02</v>
      </c>
      <c r="Z36" s="124">
        <v>18.91</v>
      </c>
      <c r="AA36" s="60">
        <f t="shared" si="0"/>
        <v>49107.02999999999</v>
      </c>
      <c r="AB36" s="41">
        <v>34.8018</v>
      </c>
      <c r="AC36" s="51">
        <f t="shared" si="1"/>
        <v>34.8018</v>
      </c>
      <c r="AD36" s="22"/>
      <c r="AE36"/>
    </row>
    <row r="37" spans="2:31" ht="15.75">
      <c r="B37" s="18">
        <v>27</v>
      </c>
      <c r="C37" s="124">
        <v>10064.89</v>
      </c>
      <c r="D37" s="124">
        <v>1393.78</v>
      </c>
      <c r="E37" s="124">
        <v>25484.14</v>
      </c>
      <c r="F37" s="124">
        <v>1067.48</v>
      </c>
      <c r="G37" s="124">
        <v>781.16</v>
      </c>
      <c r="H37" s="124">
        <v>1046.02</v>
      </c>
      <c r="I37" s="124">
        <v>4325.48</v>
      </c>
      <c r="J37" s="124">
        <v>1094.26</v>
      </c>
      <c r="K37" s="124">
        <v>1645.23</v>
      </c>
      <c r="L37" s="124">
        <v>340.98</v>
      </c>
      <c r="M37" s="124">
        <v>300.56</v>
      </c>
      <c r="N37" s="124">
        <v>616.98</v>
      </c>
      <c r="O37" s="124">
        <v>1258.68</v>
      </c>
      <c r="P37" s="124">
        <v>236.42</v>
      </c>
      <c r="Q37" s="124">
        <v>1259.64</v>
      </c>
      <c r="R37" s="124">
        <v>4805.75</v>
      </c>
      <c r="S37" s="124">
        <v>921.34</v>
      </c>
      <c r="T37" s="124">
        <v>12.83</v>
      </c>
      <c r="U37" s="124">
        <v>470.56</v>
      </c>
      <c r="V37" s="124">
        <v>633.38</v>
      </c>
      <c r="W37" s="124">
        <v>7183.7</v>
      </c>
      <c r="X37" s="124">
        <v>4238.08</v>
      </c>
      <c r="Y37" s="124">
        <v>234.42</v>
      </c>
      <c r="Z37" s="124">
        <v>23.49</v>
      </c>
      <c r="AA37" s="60">
        <f t="shared" si="0"/>
        <v>69439.25</v>
      </c>
      <c r="AB37" s="41">
        <v>34.8018</v>
      </c>
      <c r="AC37" s="51">
        <f t="shared" si="1"/>
        <v>34.8018</v>
      </c>
      <c r="AD37" s="22"/>
      <c r="AE37"/>
    </row>
    <row r="38" spans="2:31" ht="15.75">
      <c r="B38" s="18">
        <v>28</v>
      </c>
      <c r="C38" s="124">
        <v>10950.76</v>
      </c>
      <c r="D38" s="124">
        <v>1467.58</v>
      </c>
      <c r="E38" s="124">
        <v>20739.24</v>
      </c>
      <c r="F38" s="124">
        <v>1011.27</v>
      </c>
      <c r="G38" s="124">
        <v>772.12</v>
      </c>
      <c r="H38" s="124">
        <v>1020.48</v>
      </c>
      <c r="I38" s="124">
        <v>5591.18</v>
      </c>
      <c r="J38" s="124">
        <v>1121.63</v>
      </c>
      <c r="K38" s="124">
        <v>1762.16</v>
      </c>
      <c r="L38" s="124">
        <v>351.81</v>
      </c>
      <c r="M38" s="124">
        <v>357.13</v>
      </c>
      <c r="N38" s="124">
        <v>660.75</v>
      </c>
      <c r="O38" s="124">
        <v>1225.27</v>
      </c>
      <c r="P38" s="124">
        <v>228.37</v>
      </c>
      <c r="Q38" s="124">
        <v>1201.69</v>
      </c>
      <c r="R38" s="124">
        <v>4831.39</v>
      </c>
      <c r="S38" s="124">
        <v>924.36</v>
      </c>
      <c r="T38" s="124">
        <v>14.57</v>
      </c>
      <c r="U38" s="124">
        <v>481.2</v>
      </c>
      <c r="V38" s="124">
        <v>549.05</v>
      </c>
      <c r="W38" s="124">
        <v>8969</v>
      </c>
      <c r="X38" s="124">
        <v>4101.8</v>
      </c>
      <c r="Y38" s="124">
        <v>246.6</v>
      </c>
      <c r="Z38" s="124">
        <v>25.89</v>
      </c>
      <c r="AA38" s="60">
        <f t="shared" si="0"/>
        <v>68605.3</v>
      </c>
      <c r="AB38" s="41">
        <v>34.8018</v>
      </c>
      <c r="AC38" s="51">
        <f t="shared" si="1"/>
        <v>34.8018</v>
      </c>
      <c r="AD38" s="22"/>
      <c r="AE38"/>
    </row>
    <row r="39" spans="2:31" ht="16.5" customHeight="1">
      <c r="B39" s="18">
        <v>29</v>
      </c>
      <c r="C39" s="124">
        <v>12377.53</v>
      </c>
      <c r="D39" s="124">
        <v>1359.53</v>
      </c>
      <c r="E39" s="124">
        <v>5120.53</v>
      </c>
      <c r="F39" s="124">
        <v>1047.31</v>
      </c>
      <c r="G39" s="124">
        <v>763.81</v>
      </c>
      <c r="H39" s="124">
        <v>1006.93</v>
      </c>
      <c r="I39" s="124">
        <v>4692.15</v>
      </c>
      <c r="J39" s="124">
        <v>1259.01</v>
      </c>
      <c r="K39" s="124">
        <v>1756.87</v>
      </c>
      <c r="L39" s="124">
        <v>306.82</v>
      </c>
      <c r="M39" s="124">
        <v>324.73</v>
      </c>
      <c r="N39" s="124">
        <v>729.3</v>
      </c>
      <c r="O39" s="124">
        <v>1277.86</v>
      </c>
      <c r="P39" s="124">
        <v>253.18</v>
      </c>
      <c r="Q39" s="124">
        <v>1537.2</v>
      </c>
      <c r="R39" s="124">
        <v>5110.02</v>
      </c>
      <c r="S39" s="124">
        <v>940.02</v>
      </c>
      <c r="T39" s="124">
        <v>16.09</v>
      </c>
      <c r="U39" s="124">
        <v>457.98</v>
      </c>
      <c r="V39" s="124">
        <v>605.54</v>
      </c>
      <c r="W39" s="124">
        <v>7111.6</v>
      </c>
      <c r="X39" s="124">
        <v>4578.6</v>
      </c>
      <c r="Y39" s="124">
        <v>267.97</v>
      </c>
      <c r="Z39" s="124">
        <v>21.45</v>
      </c>
      <c r="AA39" s="60">
        <f t="shared" si="0"/>
        <v>52922.02999999999</v>
      </c>
      <c r="AB39" s="41">
        <v>34.7992</v>
      </c>
      <c r="AC39" s="51">
        <f t="shared" si="1"/>
        <v>34.7992</v>
      </c>
      <c r="AD39" s="22"/>
      <c r="AE39"/>
    </row>
    <row r="40" spans="2:31" ht="15" customHeight="1">
      <c r="B40" s="18">
        <v>30</v>
      </c>
      <c r="C40" s="124">
        <v>12615.61</v>
      </c>
      <c r="D40" s="124">
        <v>1412.67</v>
      </c>
      <c r="E40" s="124">
        <v>4580.47</v>
      </c>
      <c r="F40" s="124">
        <v>1049.41</v>
      </c>
      <c r="G40" s="124">
        <v>765.12</v>
      </c>
      <c r="H40" s="124">
        <v>1023.78</v>
      </c>
      <c r="I40" s="124">
        <v>5700.18</v>
      </c>
      <c r="J40" s="124">
        <v>1170.05</v>
      </c>
      <c r="K40" s="124">
        <v>1651.98</v>
      </c>
      <c r="L40" s="124">
        <v>305.37</v>
      </c>
      <c r="M40" s="124">
        <v>350.38</v>
      </c>
      <c r="N40" s="124">
        <v>720.66</v>
      </c>
      <c r="O40" s="124">
        <v>1299.47</v>
      </c>
      <c r="P40" s="124">
        <v>257.17</v>
      </c>
      <c r="Q40" s="124">
        <v>1317.25</v>
      </c>
      <c r="R40" s="124">
        <v>5172.89</v>
      </c>
      <c r="S40" s="124">
        <v>907.31</v>
      </c>
      <c r="T40" s="124">
        <v>14.96</v>
      </c>
      <c r="U40" s="124">
        <v>506.75</v>
      </c>
      <c r="V40" s="124">
        <v>620.97</v>
      </c>
      <c r="W40" s="124">
        <v>10956.49</v>
      </c>
      <c r="X40" s="124">
        <v>4191.11</v>
      </c>
      <c r="Y40" s="124">
        <v>309.94</v>
      </c>
      <c r="Z40" s="124">
        <v>17.42</v>
      </c>
      <c r="AA40" s="60">
        <f t="shared" si="0"/>
        <v>56917.409999999996</v>
      </c>
      <c r="AB40" s="41">
        <v>34.74</v>
      </c>
      <c r="AC40" s="51">
        <f t="shared" si="1"/>
        <v>34.74</v>
      </c>
      <c r="AD40" s="22"/>
      <c r="AE40"/>
    </row>
    <row r="41" spans="2:31" ht="66" customHeight="1">
      <c r="B41" s="18" t="s">
        <v>100</v>
      </c>
      <c r="C41" s="61">
        <f aca="true" t="shared" si="2" ref="C41:AA41">SUM(C11:C40)</f>
        <v>404729.47000000015</v>
      </c>
      <c r="D41" s="61">
        <f t="shared" si="2"/>
        <v>45035.509999999995</v>
      </c>
      <c r="E41" s="61">
        <f t="shared" si="2"/>
        <v>254662.97999999998</v>
      </c>
      <c r="F41" s="61">
        <f t="shared" si="2"/>
        <v>33558.46000000001</v>
      </c>
      <c r="G41" s="61">
        <f t="shared" si="2"/>
        <v>24746.4</v>
      </c>
      <c r="H41" s="61">
        <f t="shared" si="2"/>
        <v>36326.11</v>
      </c>
      <c r="I41" s="61">
        <f t="shared" si="2"/>
        <v>178314.55999999997</v>
      </c>
      <c r="J41" s="61">
        <f t="shared" si="2"/>
        <v>38300.590000000004</v>
      </c>
      <c r="K41" s="61">
        <f t="shared" si="2"/>
        <v>56007.90000000003</v>
      </c>
      <c r="L41" s="61">
        <f t="shared" si="2"/>
        <v>10718.02</v>
      </c>
      <c r="M41" s="61">
        <f t="shared" si="2"/>
        <v>11333.129999999997</v>
      </c>
      <c r="N41" s="61">
        <f t="shared" si="2"/>
        <v>22232.969999999998</v>
      </c>
      <c r="O41" s="61">
        <f t="shared" si="2"/>
        <v>42409.740000000005</v>
      </c>
      <c r="P41" s="61">
        <f t="shared" si="2"/>
        <v>8195.14</v>
      </c>
      <c r="Q41" s="61">
        <f t="shared" si="2"/>
        <v>43549.23</v>
      </c>
      <c r="R41" s="61">
        <f t="shared" si="2"/>
        <v>154354.98000000004</v>
      </c>
      <c r="S41" s="61">
        <f t="shared" si="2"/>
        <v>33000.549999999996</v>
      </c>
      <c r="T41" s="61">
        <f t="shared" si="2"/>
        <v>473.44000000000005</v>
      </c>
      <c r="U41" s="61">
        <f t="shared" si="2"/>
        <v>15744.869999999999</v>
      </c>
      <c r="V41" s="61">
        <f t="shared" si="2"/>
        <v>18268.010000000002</v>
      </c>
      <c r="W41" s="61">
        <f t="shared" si="2"/>
        <v>283448.42999999993</v>
      </c>
      <c r="X41" s="61">
        <f t="shared" si="2"/>
        <v>132648.43</v>
      </c>
      <c r="Y41" s="61">
        <f t="shared" si="2"/>
        <v>8305.000000000002</v>
      </c>
      <c r="Z41" s="61">
        <f t="shared" si="2"/>
        <v>787.2899999999998</v>
      </c>
      <c r="AA41" s="64">
        <f t="shared" si="2"/>
        <v>1857151.21</v>
      </c>
      <c r="AB41" s="65">
        <f>SUMPRODUCT(AB11:AB40,AA11:AA40)/SUM(AA11:AA40)</f>
        <v>34.95338440206891</v>
      </c>
      <c r="AC41" s="65">
        <f>AVERAGE(AC11:AC40)</f>
        <v>34.94966831999999</v>
      </c>
      <c r="AD41" s="27"/>
      <c r="AE41"/>
    </row>
    <row r="42" spans="2:31" ht="14.25" customHeight="1" hidden="1">
      <c r="B42" s="7">
        <v>31</v>
      </c>
      <c r="C42" s="10"/>
      <c r="D42" s="8"/>
      <c r="E42" s="8"/>
      <c r="F42" s="8"/>
      <c r="G42" s="8"/>
      <c r="H42" s="8"/>
      <c r="I42" s="8"/>
      <c r="J42" s="8"/>
      <c r="K42" s="8"/>
      <c r="L42" s="8"/>
      <c r="M42" s="8"/>
      <c r="N42" s="8"/>
      <c r="O42" s="8"/>
      <c r="P42" s="8"/>
      <c r="Q42" s="8"/>
      <c r="R42" s="8"/>
      <c r="S42" s="8"/>
      <c r="T42" s="8"/>
      <c r="U42" s="8"/>
      <c r="V42" s="8"/>
      <c r="W42" s="8"/>
      <c r="X42" s="8"/>
      <c r="Y42" s="8"/>
      <c r="Z42" s="8"/>
      <c r="AA42" s="8"/>
      <c r="AB42" s="8"/>
      <c r="AC42" s="9"/>
      <c r="AD42" s="23"/>
      <c r="AE42"/>
    </row>
    <row r="43" spans="3:31" ht="12.75">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24"/>
      <c r="AE43"/>
    </row>
    <row r="44" spans="2:32" s="6" customFormat="1" ht="12.75">
      <c r="B44"/>
      <c r="C44" s="1"/>
      <c r="D44" s="1"/>
      <c r="E44"/>
      <c r="F44"/>
      <c r="G44"/>
      <c r="H44"/>
      <c r="I44"/>
      <c r="J44"/>
      <c r="K44"/>
      <c r="L44"/>
      <c r="M44"/>
      <c r="N44"/>
      <c r="O44"/>
      <c r="P44"/>
      <c r="Q44"/>
      <c r="R44"/>
      <c r="S44"/>
      <c r="T44"/>
      <c r="U44"/>
      <c r="V44"/>
      <c r="W44"/>
      <c r="X44"/>
      <c r="Y44"/>
      <c r="Z44"/>
      <c r="AA44"/>
      <c r="AB44"/>
      <c r="AC44"/>
      <c r="AD44"/>
      <c r="AF44"/>
    </row>
    <row r="45" spans="2:32" s="6" customFormat="1" ht="15">
      <c r="B45"/>
      <c r="C45" s="11" t="s">
        <v>39</v>
      </c>
      <c r="D45" s="11"/>
      <c r="E45" s="12"/>
      <c r="F45" s="12"/>
      <c r="G45" s="12"/>
      <c r="H45" s="12"/>
      <c r="I45" s="12"/>
      <c r="J45" s="12"/>
      <c r="K45" s="12"/>
      <c r="L45" s="12"/>
      <c r="M45" s="12"/>
      <c r="N45" s="12"/>
      <c r="O45" s="12"/>
      <c r="P45" s="12" t="s">
        <v>40</v>
      </c>
      <c r="Q45" s="12"/>
      <c r="R45" s="12"/>
      <c r="S45" s="12"/>
      <c r="T45" s="45"/>
      <c r="U45" s="45"/>
      <c r="V45" s="46"/>
      <c r="W45" s="46"/>
      <c r="X45" s="95">
        <v>42552</v>
      </c>
      <c r="Y45" s="96"/>
      <c r="Z45" s="12"/>
      <c r="AA45" s="12"/>
      <c r="AB45" s="12"/>
      <c r="AC45" s="45"/>
      <c r="AD45" s="25"/>
      <c r="AF45"/>
    </row>
    <row r="46" spans="2:32" s="6" customFormat="1" ht="12.75">
      <c r="B46"/>
      <c r="C46" s="1"/>
      <c r="D46" s="1" t="s">
        <v>27</v>
      </c>
      <c r="E46"/>
      <c r="F46"/>
      <c r="G46"/>
      <c r="H46"/>
      <c r="I46"/>
      <c r="J46"/>
      <c r="K46"/>
      <c r="L46"/>
      <c r="M46"/>
      <c r="N46"/>
      <c r="O46" s="2"/>
      <c r="P46" s="15" t="s">
        <v>29</v>
      </c>
      <c r="Q46" s="15"/>
      <c r="R46"/>
      <c r="S46"/>
      <c r="T46" s="2"/>
      <c r="U46" s="14" t="s">
        <v>0</v>
      </c>
      <c r="W46"/>
      <c r="X46" s="2"/>
      <c r="Y46" s="14" t="s">
        <v>16</v>
      </c>
      <c r="Z46"/>
      <c r="AA46"/>
      <c r="AB46"/>
      <c r="AC46" s="2"/>
      <c r="AD46" s="2"/>
      <c r="AF46"/>
    </row>
    <row r="47" spans="2:32" s="6" customFormat="1" ht="18" customHeight="1">
      <c r="B47"/>
      <c r="C47" s="11" t="s">
        <v>37</v>
      </c>
      <c r="D47" s="11"/>
      <c r="E47" s="12"/>
      <c r="F47" s="12"/>
      <c r="G47" s="12"/>
      <c r="H47" s="66"/>
      <c r="I47" s="12"/>
      <c r="J47" s="12"/>
      <c r="K47" s="66"/>
      <c r="L47" s="12"/>
      <c r="M47" s="71"/>
      <c r="N47" s="72"/>
      <c r="O47" s="72"/>
      <c r="P47" s="12" t="s">
        <v>129</v>
      </c>
      <c r="Q47" s="12"/>
      <c r="R47" s="12"/>
      <c r="S47" s="12"/>
      <c r="T47" s="12"/>
      <c r="U47" s="66"/>
      <c r="V47" s="12"/>
      <c r="W47" s="66"/>
      <c r="X47" s="95">
        <v>42552</v>
      </c>
      <c r="Y47" s="96"/>
      <c r="Z47" s="12"/>
      <c r="AA47" s="12"/>
      <c r="AB47" s="12"/>
      <c r="AC47" s="12"/>
      <c r="AD47" s="26"/>
      <c r="AF47"/>
    </row>
    <row r="48" spans="2:32" s="6" customFormat="1" ht="12.75">
      <c r="B48"/>
      <c r="C48" s="1"/>
      <c r="D48" s="1" t="s">
        <v>38</v>
      </c>
      <c r="E48"/>
      <c r="F48"/>
      <c r="G48"/>
      <c r="H48" s="55"/>
      <c r="I48"/>
      <c r="J48" s="14"/>
      <c r="K48" s="55"/>
      <c r="L48"/>
      <c r="M48" s="2"/>
      <c r="O48" s="14"/>
      <c r="P48" s="14" t="s">
        <v>29</v>
      </c>
      <c r="Q48"/>
      <c r="R48"/>
      <c r="S48"/>
      <c r="T48"/>
      <c r="U48" s="14" t="s">
        <v>0</v>
      </c>
      <c r="W48" s="55"/>
      <c r="X48"/>
      <c r="Y48" s="14" t="s">
        <v>16</v>
      </c>
      <c r="Z48"/>
      <c r="AA48"/>
      <c r="AB48"/>
      <c r="AC48" s="2"/>
      <c r="AD48" s="2"/>
      <c r="AF48"/>
    </row>
  </sheetData>
  <sheetProtection/>
  <mergeCells count="34">
    <mergeCell ref="X8:X10"/>
    <mergeCell ref="Y8:Y10"/>
    <mergeCell ref="Z8:Z10"/>
    <mergeCell ref="C43:AC43"/>
    <mergeCell ref="R8:R10"/>
    <mergeCell ref="S8:S10"/>
    <mergeCell ref="T8:T10"/>
    <mergeCell ref="U8:U10"/>
    <mergeCell ref="V8:V10"/>
    <mergeCell ref="J8:J10"/>
    <mergeCell ref="K8:K10"/>
    <mergeCell ref="W8:W10"/>
    <mergeCell ref="L8:L10"/>
    <mergeCell ref="M8:M10"/>
    <mergeCell ref="N8:N10"/>
    <mergeCell ref="O8:O10"/>
    <mergeCell ref="P8:P10"/>
    <mergeCell ref="Q8:Q10"/>
    <mergeCell ref="D8:D10"/>
    <mergeCell ref="E8:E10"/>
    <mergeCell ref="F8:F10"/>
    <mergeCell ref="G8:G10"/>
    <mergeCell ref="H8:H10"/>
    <mergeCell ref="I8:I10"/>
    <mergeCell ref="X45:Y45"/>
    <mergeCell ref="X47:Y47"/>
    <mergeCell ref="B6:AA6"/>
    <mergeCell ref="C5:AC5"/>
    <mergeCell ref="B7:B10"/>
    <mergeCell ref="C7:Z7"/>
    <mergeCell ref="AA7:AA10"/>
    <mergeCell ref="AB7:AB10"/>
    <mergeCell ref="AC7:AC10"/>
    <mergeCell ref="C8:C10"/>
  </mergeCells>
  <printOptions/>
  <pageMargins left="0" right="0" top="0" bottom="0" header="0" footer="0"/>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KHLPU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chemist1</dc:creator>
  <cp:keywords/>
  <dc:description/>
  <cp:lastModifiedBy>Барталёв Эдуард Юрьевич</cp:lastModifiedBy>
  <cp:lastPrinted>2016-07-02T08:48:11Z</cp:lastPrinted>
  <dcterms:created xsi:type="dcterms:W3CDTF">2010-01-29T08:37:16Z</dcterms:created>
  <dcterms:modified xsi:type="dcterms:W3CDTF">2016-07-02T09:19:23Z</dcterms:modified>
  <cp:category/>
  <cp:version/>
  <cp:contentType/>
  <cp:contentStatus/>
</cp:coreProperties>
</file>