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'Додаток'!$A$1:$Y$49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<sst xmlns="http://schemas.openxmlformats.org/spreadsheetml/2006/main" count="105" uniqueCount="78">
  <si>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</si>
  <si>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</si>
  <si>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</si>
  <si>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</si>
  <si>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</si>
  <si>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</si>
  <si>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</si>
  <si>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</si>
  <si>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</si>
  <si>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</si>
  <si>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</si>
  <si>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</si>
  <si>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</si>
  <si>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</si>
  <si>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</si>
  <si>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</si>
  <si>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</si>
  <si>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</si>
  <si>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</si>
  <si>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</si>
  <si>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</si>
  <si>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</si>
  <si>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</si>
  <si>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</si>
  <si>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</si>
  <si>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</si>
  <si>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</si>
  <si>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</si>
  <si>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</si>
  <si>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</si>
  <si>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</si>
  <si>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</si>
  <si>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</si>
  <si>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</si>
  <si>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</si>
  <si>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</si>
  <si>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</si>
  <si>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</si>
  <si>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</si>
  <si>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</si>
  <si>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</si>
  <si>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</si>
  <si>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</si>
  <si>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</si>
  <si>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</si>
  <si>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</si>
  <si>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</si>
  <si>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</si>
  <si>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</si>
  <si>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</si>
  <si>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</si>
  <si>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</si>
  <si>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ГРС Червоне Поле</t>
  </si>
  <si>
    <t>ГРС Україна</t>
  </si>
  <si>
    <t>ГРС Андріївка</t>
  </si>
  <si>
    <t>ГРС Осіпенко</t>
  </si>
  <si>
    <t>ГРС Росія</t>
  </si>
  <si>
    <t>ГРС Дмитрівка</t>
  </si>
  <si>
    <t>ГРС Мринівка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</si>
  <si>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</si>
  <si>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</si>
  <si>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</si>
  <si>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</si>
  <si>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</si>
  <si>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</si>
  <si>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</si>
  <si>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 Червоне Поле,                                                                                                              Україна, Осипенко, Росія, Андріївка, Дмитрівка, Маринівка. 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</si>
  <si>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 Червоне Поле,  Україна, Осипенко, Росія, Андріївка, Дмитрівка, Маринівка. </t>
    </r>
  </si>
  <si>
    <t xml:space="preserve">В.о. начальника  Краматорського    ЛВУМГ  </t>
  </si>
  <si>
    <t>В.В. Пархоменко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</si>
  <si>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30.06.2016р.</t>
    </r>
  </si>
  <si>
    <t xml:space="preserve">Ю.О. Головко </t>
  </si>
  <si>
    <t xml:space="preserve">М.О. Єрьоменко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</si>
  <si>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30.06.2016р.</t>
    </r>
  </si>
  <si>
    <t>43574,56*</t>
  </si>
  <si>
    <t>A</t>
  </si>
  <si>
    <t>AB</t>
  </si>
  <si>
    <t>Данные по объекту Осипенко (осн.) за 6/16.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</si>
</sst>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1" fontId="84" fillId="0" borderId="12" xfId="0" applyNumberFormat="1" applyFont="1" applyBorder="1" applyAlignment="1">
      <alignment horizont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2" fontId="93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4" fillId="0" borderId="10" xfId="0" applyNumberFormat="1" applyFont="1" applyBorder="1" applyAlignment="1">
      <alignment horizontal="center"/>
    </xf>
    <xf numFmtId="0" fontId="94" fillId="0" borderId="10" xfId="0" applyFont="1" applyFill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2" fontId="93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/>
    </xf>
    <xf numFmtId="1" fontId="87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96" fillId="0" borderId="29" xfId="0" applyFont="1" applyBorder="1" applyAlignment="1">
      <alignment horizontal="center" vertical="center" textRotation="90" wrapText="1"/>
    </xf>
    <xf numFmtId="0" fontId="96" fillId="0" borderId="30" xfId="0" applyFont="1" applyBorder="1" applyAlignment="1">
      <alignment horizontal="center" vertical="center" textRotation="90" wrapText="1"/>
    </xf>
    <xf numFmtId="0" fontId="96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/>
    </xf>
    <xf numFmtId="177" fontId="0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6">
      <selection activeCell="R36" sqref="R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35" t="s">
        <v>9</v>
      </c>
      <c r="C1" s="35"/>
      <c r="D1" s="35"/>
      <c r="E1" s="35"/>
      <c r="F1" s="35"/>
      <c r="G1" s="35"/>
      <c r="H1" s="35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2.75">
      <c r="B2" s="35" t="s">
        <v>10</v>
      </c>
      <c r="C2" s="35"/>
      <c r="D2" s="35"/>
      <c r="E2" s="35"/>
      <c r="F2" s="35"/>
      <c r="G2" s="35"/>
      <c r="H2" s="3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5">
      <c r="B3" s="40" t="s">
        <v>23</v>
      </c>
      <c r="C3" s="41"/>
      <c r="D3" s="41"/>
      <c r="E3" s="41"/>
      <c r="F3" s="41"/>
      <c r="G3" s="41"/>
      <c r="H3" s="41"/>
      <c r="I3" s="2"/>
      <c r="J3" s="36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</row>
    <row r="4" spans="2:23" ht="15">
      <c r="B4" s="41" t="s">
        <v>11</v>
      </c>
      <c r="C4" s="41"/>
      <c r="D4" s="41"/>
      <c r="E4" s="41"/>
      <c r="F4" s="41"/>
      <c r="G4" s="41"/>
      <c r="H4" s="41"/>
      <c r="I4" s="2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</row>
    <row r="5" spans="2:23" ht="15">
      <c r="B5" s="41" t="s">
        <v>24</v>
      </c>
      <c r="C5" s="41"/>
      <c r="D5" s="41"/>
      <c r="E5" s="41"/>
      <c r="F5" s="41"/>
      <c r="G5" s="41"/>
      <c r="H5" s="41"/>
      <c r="I5" s="2"/>
      <c r="J5" s="36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</row>
    <row r="6" spans="2:23" ht="15">
      <c r="B6" s="41"/>
      <c r="C6" s="41"/>
      <c r="D6" s="41"/>
      <c r="E6" s="41"/>
      <c r="F6" s="41"/>
      <c r="G6" s="41"/>
      <c r="H6" s="41"/>
      <c r="I6" s="2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</row>
    <row r="7" spans="1:23" ht="21.75" customHeight="1">
      <c r="A7" s="110" t="s">
        <v>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42"/>
      <c r="W7" s="43"/>
    </row>
    <row r="8" spans="1:25" s="45" customFormat="1" ht="41.25" customHeight="1">
      <c r="A8" s="111" t="s">
        <v>66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44"/>
      <c r="W8" s="43"/>
      <c r="Y8" s="46"/>
    </row>
    <row r="9" spans="1:25" s="45" customFormat="1" ht="19.5" customHeight="1">
      <c r="A9" s="112" t="s">
        <v>70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47"/>
      <c r="W9" s="43"/>
      <c r="Y9" s="46"/>
    </row>
    <row r="10" spans="2:23" ht="12" customHeight="1" thickBo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"/>
    </row>
    <row r="11" spans="2:25" ht="30" customHeight="1">
      <c r="B11" s="113" t="s">
        <v>27</v>
      </c>
      <c r="C11" s="116" t="s">
        <v>28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04" t="s">
        <v>47</v>
      </c>
      <c r="N11" s="104" t="s">
        <v>48</v>
      </c>
      <c r="O11" s="104" t="s">
        <v>2</v>
      </c>
      <c r="P11" s="104" t="s">
        <v>29</v>
      </c>
      <c r="Q11" s="104" t="s">
        <v>30</v>
      </c>
      <c r="R11" s="104" t="s">
        <v>31</v>
      </c>
      <c r="S11" s="104" t="s">
        <v>32</v>
      </c>
      <c r="T11" s="106" t="s">
        <v>46</v>
      </c>
      <c r="U11" s="106" t="s">
        <v>33</v>
      </c>
      <c r="V11" s="107" t="s">
        <v>4</v>
      </c>
      <c r="X11" s="6"/>
      <c r="Y11"/>
    </row>
    <row r="12" spans="2:25" ht="48.75" customHeight="1">
      <c r="B12" s="114"/>
      <c r="C12" s="100" t="s">
        <v>34</v>
      </c>
      <c r="D12" s="100" t="s">
        <v>35</v>
      </c>
      <c r="E12" s="100" t="s">
        <v>36</v>
      </c>
      <c r="F12" s="100" t="s">
        <v>37</v>
      </c>
      <c r="G12" s="100" t="s">
        <v>38</v>
      </c>
      <c r="H12" s="100" t="s">
        <v>39</v>
      </c>
      <c r="I12" s="100" t="s">
        <v>40</v>
      </c>
      <c r="J12" s="100" t="s">
        <v>41</v>
      </c>
      <c r="K12" s="100" t="s">
        <v>42</v>
      </c>
      <c r="L12" s="100" t="s">
        <v>43</v>
      </c>
      <c r="M12" s="105"/>
      <c r="N12" s="105"/>
      <c r="O12" s="105"/>
      <c r="P12" s="105"/>
      <c r="Q12" s="105"/>
      <c r="R12" s="105"/>
      <c r="S12" s="105"/>
      <c r="T12" s="100"/>
      <c r="U12" s="100"/>
      <c r="V12" s="108"/>
      <c r="X12" s="6"/>
      <c r="Y12"/>
    </row>
    <row r="13" spans="2:25" ht="15.75" customHeight="1">
      <c r="B13" s="115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5"/>
      <c r="N13" s="105"/>
      <c r="O13" s="101" t="s">
        <v>44</v>
      </c>
      <c r="P13" s="102"/>
      <c r="Q13" s="102"/>
      <c r="R13" s="102"/>
      <c r="S13" s="103"/>
      <c r="T13" s="100"/>
      <c r="U13" s="100"/>
      <c r="V13" s="108"/>
      <c r="X13" s="6"/>
      <c r="Y13"/>
    </row>
    <row r="14" spans="2:25" ht="12.75" customHeight="1">
      <c r="B14" s="49">
        <v>1</v>
      </c>
      <c r="C14" s="50">
        <v>92.4846</v>
      </c>
      <c r="D14" s="50">
        <v>4.0552</v>
      </c>
      <c r="E14" s="50">
        <v>1.0099</v>
      </c>
      <c r="F14" s="50">
        <v>0.132</v>
      </c>
      <c r="G14" s="50">
        <v>0.221</v>
      </c>
      <c r="H14" s="50">
        <v>0.1411</v>
      </c>
      <c r="I14" s="50">
        <v>0.1167</v>
      </c>
      <c r="J14" s="50">
        <v>1.5229</v>
      </c>
      <c r="K14" s="50">
        <v>0.3081</v>
      </c>
      <c r="L14" s="50">
        <v>0.0085</v>
      </c>
      <c r="M14" s="51"/>
      <c r="N14" s="52"/>
      <c r="O14" s="50">
        <v>0.728</v>
      </c>
      <c r="P14" s="53">
        <v>8353</v>
      </c>
      <c r="Q14" s="53">
        <v>11896</v>
      </c>
      <c r="R14" s="54">
        <v>34.97</v>
      </c>
      <c r="S14" s="54">
        <v>49.81</v>
      </c>
      <c r="T14" s="54"/>
      <c r="U14" s="48"/>
      <c r="V14" s="48"/>
      <c r="W14" s="4">
        <f aca="true" t="shared" si="0" ref="W14:W43">SUM(C14:N14)</f>
        <v>100</v>
      </c>
      <c r="X14" s="6"/>
      <c r="Y14"/>
    </row>
    <row r="15" spans="2:25" ht="12.75" customHeight="1">
      <c r="B15" s="55">
        <f>B14+1</f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0"/>
      <c r="P15" s="53"/>
      <c r="Q15" s="53"/>
      <c r="R15" s="54"/>
      <c r="S15" s="54"/>
      <c r="T15" s="54"/>
      <c r="U15" s="56"/>
      <c r="V15" s="56"/>
      <c r="W15" s="4">
        <f t="shared" si="0"/>
        <v>0</v>
      </c>
      <c r="X15" s="28" t="str">
        <f>IF(W15=100,"ОК"," ")</f>
        <v> </v>
      </c>
      <c r="Y15"/>
    </row>
    <row r="16" spans="2:25" ht="12.75" customHeight="1">
      <c r="B16" s="57">
        <f aca="true" t="shared" si="1" ref="B16:B41">B15+1</f>
        <v>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0"/>
      <c r="P16" s="53"/>
      <c r="Q16" s="53"/>
      <c r="R16" s="54"/>
      <c r="S16" s="54"/>
      <c r="T16" s="54"/>
      <c r="U16" s="48"/>
      <c r="V16" s="48"/>
      <c r="W16" s="4">
        <f t="shared" si="0"/>
        <v>0</v>
      </c>
      <c r="X16" s="28" t="str">
        <f>IF(W16=100,"ОК"," ")</f>
        <v> </v>
      </c>
      <c r="Y16"/>
    </row>
    <row r="17" spans="2:25" ht="12.75" customHeight="1">
      <c r="B17" s="57">
        <f t="shared" si="1"/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0"/>
      <c r="P17" s="53"/>
      <c r="Q17" s="53"/>
      <c r="R17" s="54"/>
      <c r="S17" s="54"/>
      <c r="T17" s="54"/>
      <c r="U17" s="48"/>
      <c r="V17" s="48"/>
      <c r="W17" s="4">
        <f t="shared" si="0"/>
        <v>0</v>
      </c>
      <c r="X17" s="28" t="str">
        <f>IF(W17=100,"ОК"," ")</f>
        <v> </v>
      </c>
      <c r="Y17"/>
    </row>
    <row r="18" spans="2:25" ht="12.75" customHeight="1">
      <c r="B18" s="58">
        <f t="shared" si="1"/>
        <v>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0"/>
      <c r="P18" s="53"/>
      <c r="Q18" s="53"/>
      <c r="R18" s="54"/>
      <c r="S18" s="54"/>
      <c r="T18" s="54"/>
      <c r="U18" s="48"/>
      <c r="V18" s="48"/>
      <c r="W18" s="4">
        <f t="shared" si="0"/>
        <v>0</v>
      </c>
      <c r="X18" s="28" t="str">
        <f aca="true" t="shared" si="2" ref="X18:X43">IF(W18=100,"ОК"," ")</f>
        <v> </v>
      </c>
      <c r="Y18"/>
    </row>
    <row r="19" spans="2:25" ht="12.75" customHeight="1">
      <c r="B19" s="55">
        <f t="shared" si="1"/>
        <v>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0"/>
      <c r="P19" s="53"/>
      <c r="Q19" s="53"/>
      <c r="R19" s="54"/>
      <c r="S19" s="54"/>
      <c r="T19" s="54"/>
      <c r="U19" s="48"/>
      <c r="V19" s="48"/>
      <c r="W19" s="4">
        <f t="shared" si="0"/>
        <v>0</v>
      </c>
      <c r="X19" s="28" t="str">
        <f t="shared" si="2"/>
        <v> </v>
      </c>
      <c r="Y19"/>
    </row>
    <row r="20" spans="2:25" ht="12.75" customHeight="1">
      <c r="B20" s="57">
        <f t="shared" si="1"/>
        <v>7</v>
      </c>
      <c r="C20" s="50">
        <v>92.4679</v>
      </c>
      <c r="D20" s="50">
        <v>4.1147</v>
      </c>
      <c r="E20" s="50">
        <v>1.0042</v>
      </c>
      <c r="F20" s="50">
        <v>0.1269</v>
      </c>
      <c r="G20" s="50">
        <v>0.21</v>
      </c>
      <c r="H20" s="50">
        <v>0.1205</v>
      </c>
      <c r="I20" s="50">
        <v>0.0784</v>
      </c>
      <c r="J20" s="50">
        <v>1.5808</v>
      </c>
      <c r="K20" s="50">
        <v>0.2883</v>
      </c>
      <c r="L20" s="50">
        <v>0.0083</v>
      </c>
      <c r="M20" s="51"/>
      <c r="N20" s="56"/>
      <c r="O20" s="50">
        <v>0.7265</v>
      </c>
      <c r="P20" s="53">
        <v>8333</v>
      </c>
      <c r="Q20" s="53">
        <v>11881</v>
      </c>
      <c r="R20" s="54">
        <v>34.89</v>
      </c>
      <c r="S20" s="54">
        <v>49.74</v>
      </c>
      <c r="T20" s="54" t="s">
        <v>45</v>
      </c>
      <c r="U20" s="56">
        <v>0.006</v>
      </c>
      <c r="V20" s="56">
        <v>0.0001</v>
      </c>
      <c r="W20" s="4">
        <f t="shared" si="0"/>
        <v>100.00000000000001</v>
      </c>
      <c r="X20" s="28" t="str">
        <f t="shared" si="2"/>
        <v>ОК</v>
      </c>
      <c r="Y20"/>
    </row>
    <row r="21" spans="2:25" ht="12.75" customHeight="1">
      <c r="B21" s="58">
        <f t="shared" si="1"/>
        <v>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6"/>
      <c r="O21" s="51"/>
      <c r="P21" s="53"/>
      <c r="Q21" s="53"/>
      <c r="R21" s="54"/>
      <c r="S21" s="54"/>
      <c r="T21" s="54"/>
      <c r="U21" s="59"/>
      <c r="V21" s="59"/>
      <c r="W21" s="4">
        <f t="shared" si="0"/>
        <v>0</v>
      </c>
      <c r="X21" s="28" t="str">
        <f t="shared" si="2"/>
        <v> </v>
      </c>
      <c r="Y21"/>
    </row>
    <row r="22" spans="2:25" ht="12.75" customHeight="1">
      <c r="B22" s="55">
        <f t="shared" si="1"/>
        <v>9</v>
      </c>
      <c r="C22" s="50"/>
      <c r="D22" s="50"/>
      <c r="E22" s="50"/>
      <c r="F22" s="50"/>
      <c r="G22" s="50"/>
      <c r="H22" s="50"/>
      <c r="I22" s="50"/>
      <c r="J22" s="50"/>
      <c r="K22" s="50"/>
      <c r="L22" s="60"/>
      <c r="M22" s="99"/>
      <c r="N22" s="56"/>
      <c r="O22" s="50"/>
      <c r="P22" s="53"/>
      <c r="Q22" s="53"/>
      <c r="R22" s="54"/>
      <c r="S22" s="54"/>
      <c r="T22" s="54"/>
      <c r="U22" s="56"/>
      <c r="V22" s="56"/>
      <c r="W22" s="4">
        <f t="shared" si="0"/>
        <v>0</v>
      </c>
      <c r="X22" s="28" t="str">
        <f t="shared" si="2"/>
        <v> </v>
      </c>
      <c r="Y22"/>
    </row>
    <row r="23" spans="2:25" ht="12.75" customHeight="1">
      <c r="B23" s="62">
        <f t="shared" si="1"/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2"/>
      <c r="N23" s="52"/>
      <c r="O23" s="51"/>
      <c r="P23" s="53"/>
      <c r="Q23" s="53"/>
      <c r="R23" s="54"/>
      <c r="S23" s="54"/>
      <c r="T23" s="54"/>
      <c r="U23" s="56"/>
      <c r="V23" s="56"/>
      <c r="W23" s="4">
        <f t="shared" si="0"/>
        <v>0</v>
      </c>
      <c r="X23" s="28" t="str">
        <f t="shared" si="2"/>
        <v> </v>
      </c>
      <c r="Y23"/>
    </row>
    <row r="24" spans="2:25" ht="12.75" customHeight="1">
      <c r="B24" s="62">
        <f t="shared" si="1"/>
        <v>11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63"/>
      <c r="O24" s="51"/>
      <c r="P24" s="53"/>
      <c r="Q24" s="53"/>
      <c r="R24" s="54"/>
      <c r="S24" s="54"/>
      <c r="T24" s="54"/>
      <c r="U24" s="59"/>
      <c r="V24" s="59"/>
      <c r="W24" s="4">
        <f t="shared" si="0"/>
        <v>0</v>
      </c>
      <c r="X24" s="28" t="str">
        <f t="shared" si="2"/>
        <v> </v>
      </c>
      <c r="Y24"/>
    </row>
    <row r="25" spans="2:25" ht="12.75" customHeight="1">
      <c r="B25" s="58">
        <f t="shared" si="1"/>
        <v>12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2"/>
      <c r="O25" s="51"/>
      <c r="P25" s="53"/>
      <c r="Q25" s="53"/>
      <c r="R25" s="54"/>
      <c r="S25" s="54"/>
      <c r="T25" s="54"/>
      <c r="U25" s="56"/>
      <c r="V25" s="56"/>
      <c r="W25" s="4">
        <f t="shared" si="0"/>
        <v>0</v>
      </c>
      <c r="X25" s="28" t="str">
        <f t="shared" si="2"/>
        <v> </v>
      </c>
      <c r="Y25"/>
    </row>
    <row r="26" spans="2:25" ht="12.75" customHeight="1">
      <c r="B26" s="55">
        <f t="shared" si="1"/>
        <v>13</v>
      </c>
      <c r="C26" s="50"/>
      <c r="D26" s="50"/>
      <c r="E26" s="50"/>
      <c r="F26" s="50"/>
      <c r="G26" s="50"/>
      <c r="H26" s="50"/>
      <c r="I26" s="50"/>
      <c r="J26" s="50"/>
      <c r="K26" s="50"/>
      <c r="L26" s="60"/>
      <c r="M26" s="61"/>
      <c r="N26" s="56"/>
      <c r="O26" s="51"/>
      <c r="P26" s="53"/>
      <c r="Q26" s="53"/>
      <c r="R26" s="54"/>
      <c r="S26" s="54"/>
      <c r="T26" s="54"/>
      <c r="U26" s="56"/>
      <c r="V26" s="48"/>
      <c r="W26" s="4">
        <f t="shared" si="0"/>
        <v>0</v>
      </c>
      <c r="X26" s="28" t="str">
        <f t="shared" si="2"/>
        <v> </v>
      </c>
      <c r="Y26"/>
    </row>
    <row r="27" spans="2:25" ht="12.75" customHeight="1">
      <c r="B27" s="57">
        <f t="shared" si="1"/>
        <v>14</v>
      </c>
      <c r="C27" s="50">
        <v>92.5312</v>
      </c>
      <c r="D27" s="50">
        <v>4.0812</v>
      </c>
      <c r="E27" s="50">
        <v>0.9801</v>
      </c>
      <c r="F27" s="50">
        <v>0.1266</v>
      </c>
      <c r="G27" s="50">
        <v>0.2067</v>
      </c>
      <c r="H27" s="50">
        <v>0.1323</v>
      </c>
      <c r="I27" s="50">
        <v>0.1178</v>
      </c>
      <c r="J27" s="50">
        <v>1.5465</v>
      </c>
      <c r="K27" s="50">
        <v>0.268</v>
      </c>
      <c r="L27" s="50">
        <v>0.0096</v>
      </c>
      <c r="M27" s="51"/>
      <c r="N27" s="64"/>
      <c r="O27" s="50">
        <v>0.727</v>
      </c>
      <c r="P27" s="53">
        <v>8346</v>
      </c>
      <c r="Q27" s="53">
        <v>11895.84</v>
      </c>
      <c r="R27" s="54">
        <v>34.94</v>
      </c>
      <c r="S27" s="54">
        <v>49.81</v>
      </c>
      <c r="T27" s="54"/>
      <c r="U27" s="59"/>
      <c r="V27" s="59"/>
      <c r="W27" s="4">
        <f t="shared" si="0"/>
        <v>99.99999999999999</v>
      </c>
      <c r="X27" s="28" t="str">
        <f t="shared" si="2"/>
        <v>ОК</v>
      </c>
      <c r="Y27"/>
    </row>
    <row r="28" spans="2:25" ht="12.75" customHeight="1">
      <c r="B28" s="57">
        <f t="shared" si="1"/>
        <v>15</v>
      </c>
      <c r="C28" s="50"/>
      <c r="D28" s="50"/>
      <c r="E28" s="50"/>
      <c r="F28" s="50"/>
      <c r="G28" s="50"/>
      <c r="H28" s="50"/>
      <c r="I28" s="50"/>
      <c r="J28" s="50"/>
      <c r="K28" s="50"/>
      <c r="L28" s="65"/>
      <c r="M28" s="66"/>
      <c r="N28" s="66"/>
      <c r="O28" s="51"/>
      <c r="P28" s="53"/>
      <c r="Q28" s="53"/>
      <c r="R28" s="54"/>
      <c r="S28" s="54"/>
      <c r="T28" s="54"/>
      <c r="U28" s="67"/>
      <c r="V28" s="68"/>
      <c r="W28" s="4">
        <f t="shared" si="0"/>
        <v>0</v>
      </c>
      <c r="X28" s="28" t="str">
        <f t="shared" si="2"/>
        <v> </v>
      </c>
      <c r="Y28"/>
    </row>
    <row r="29" spans="2:25" ht="12.75" customHeight="1">
      <c r="B29" s="55">
        <f t="shared" si="1"/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2"/>
      <c r="O29" s="51"/>
      <c r="P29" s="53"/>
      <c r="Q29" s="53"/>
      <c r="R29" s="54"/>
      <c r="S29" s="54"/>
      <c r="T29" s="54"/>
      <c r="U29" s="70"/>
      <c r="V29" s="59"/>
      <c r="W29" s="4">
        <f t="shared" si="0"/>
        <v>0</v>
      </c>
      <c r="X29" s="28" t="str">
        <f t="shared" si="2"/>
        <v> </v>
      </c>
      <c r="Y29"/>
    </row>
    <row r="30" spans="2:25" ht="12.75" customHeight="1">
      <c r="B30" s="49">
        <f t="shared" si="1"/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89"/>
      <c r="N30" s="89"/>
      <c r="O30" s="51"/>
      <c r="P30" s="53"/>
      <c r="Q30" s="53"/>
      <c r="R30" s="54"/>
      <c r="S30" s="54"/>
      <c r="T30" s="90"/>
      <c r="U30" s="91"/>
      <c r="V30" s="92"/>
      <c r="W30" s="4">
        <f t="shared" si="0"/>
        <v>0</v>
      </c>
      <c r="X30" s="28" t="str">
        <f t="shared" si="2"/>
        <v> </v>
      </c>
      <c r="Y30"/>
    </row>
    <row r="31" spans="2:25" ht="12.75" customHeight="1">
      <c r="B31" s="49">
        <f t="shared" si="1"/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71"/>
      <c r="O31" s="51"/>
      <c r="P31" s="53"/>
      <c r="Q31" s="53"/>
      <c r="R31" s="54"/>
      <c r="S31" s="54"/>
      <c r="T31" s="54"/>
      <c r="U31" s="56"/>
      <c r="V31" s="48"/>
      <c r="W31" s="4">
        <f t="shared" si="0"/>
        <v>0</v>
      </c>
      <c r="X31" s="28" t="str">
        <f t="shared" si="2"/>
        <v> </v>
      </c>
      <c r="Y31"/>
    </row>
    <row r="32" spans="2:25" ht="12.75" customHeight="1">
      <c r="B32" s="57">
        <f t="shared" si="1"/>
        <v>19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2"/>
      <c r="O32" s="51"/>
      <c r="P32" s="53"/>
      <c r="Q32" s="53"/>
      <c r="R32" s="54"/>
      <c r="S32" s="54"/>
      <c r="T32" s="54"/>
      <c r="U32" s="56"/>
      <c r="V32" s="56"/>
      <c r="W32" s="4">
        <f t="shared" si="0"/>
        <v>0</v>
      </c>
      <c r="X32" s="28" t="str">
        <f t="shared" si="2"/>
        <v> </v>
      </c>
      <c r="Y32"/>
    </row>
    <row r="33" spans="2:25" ht="12.75" customHeight="1">
      <c r="B33" s="57">
        <f t="shared" si="1"/>
        <v>20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2"/>
      <c r="O33" s="51"/>
      <c r="P33" s="53"/>
      <c r="Q33" s="53"/>
      <c r="R33" s="54"/>
      <c r="S33" s="54"/>
      <c r="T33" s="54"/>
      <c r="U33" s="56"/>
      <c r="V33" s="56"/>
      <c r="W33" s="4">
        <f t="shared" si="0"/>
        <v>0</v>
      </c>
      <c r="X33" s="28" t="str">
        <f t="shared" si="2"/>
        <v> </v>
      </c>
      <c r="Y33"/>
    </row>
    <row r="34" spans="2:25" ht="12.75" customHeight="1">
      <c r="B34" s="55">
        <f t="shared" si="1"/>
        <v>21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56"/>
      <c r="O34" s="51"/>
      <c r="P34" s="53"/>
      <c r="Q34" s="53"/>
      <c r="R34" s="54"/>
      <c r="S34" s="54"/>
      <c r="T34" s="67"/>
      <c r="U34" s="68"/>
      <c r="V34" s="69"/>
      <c r="W34" s="4">
        <f t="shared" si="0"/>
        <v>0</v>
      </c>
      <c r="X34" s="28" t="str">
        <f t="shared" si="2"/>
        <v> </v>
      </c>
      <c r="Y34"/>
    </row>
    <row r="35" spans="2:25" ht="12.75" customHeight="1">
      <c r="B35" s="57">
        <f t="shared" si="1"/>
        <v>22</v>
      </c>
      <c r="C35" s="50">
        <v>92.4493</v>
      </c>
      <c r="D35" s="50">
        <v>4.0984</v>
      </c>
      <c r="E35" s="50">
        <v>0.987</v>
      </c>
      <c r="F35" s="50">
        <v>0.1258</v>
      </c>
      <c r="G35" s="50">
        <v>0.2105</v>
      </c>
      <c r="H35" s="50">
        <v>0.13</v>
      </c>
      <c r="I35" s="50">
        <v>0.1042</v>
      </c>
      <c r="J35" s="50">
        <v>1.5809</v>
      </c>
      <c r="K35" s="50">
        <v>0.3053</v>
      </c>
      <c r="L35" s="50">
        <v>0.0086</v>
      </c>
      <c r="M35" s="52">
        <v>-9.5</v>
      </c>
      <c r="N35" s="52">
        <v>-8.2</v>
      </c>
      <c r="O35" s="50">
        <v>0.7274</v>
      </c>
      <c r="P35" s="53">
        <v>8338.23</v>
      </c>
      <c r="Q35" s="53">
        <v>11881.53</v>
      </c>
      <c r="R35" s="54">
        <v>34.91</v>
      </c>
      <c r="S35" s="54">
        <v>49.75</v>
      </c>
      <c r="T35" s="54"/>
      <c r="U35" s="56"/>
      <c r="V35" s="56"/>
      <c r="W35" s="4">
        <f t="shared" si="0"/>
        <v>82.29999999999998</v>
      </c>
      <c r="X35" s="28" t="str">
        <f t="shared" si="2"/>
        <v> </v>
      </c>
      <c r="Y35"/>
    </row>
    <row r="36" spans="2:25" ht="12.75" customHeight="1">
      <c r="B36" s="55">
        <f t="shared" si="1"/>
        <v>23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2"/>
      <c r="O36" s="51"/>
      <c r="P36" s="53"/>
      <c r="Q36" s="53"/>
      <c r="R36" s="54"/>
      <c r="S36" s="54"/>
      <c r="T36" s="54"/>
      <c r="U36" s="56"/>
      <c r="V36" s="48"/>
      <c r="W36" s="4">
        <f t="shared" si="0"/>
        <v>0</v>
      </c>
      <c r="X36" s="28" t="str">
        <f t="shared" si="2"/>
        <v> </v>
      </c>
      <c r="Y36"/>
    </row>
    <row r="37" spans="2:25" ht="12.75" customHeight="1">
      <c r="B37" s="72">
        <f t="shared" si="1"/>
        <v>24</v>
      </c>
      <c r="C37" s="51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2"/>
      <c r="O37" s="51"/>
      <c r="P37" s="53"/>
      <c r="Q37" s="53"/>
      <c r="R37" s="54"/>
      <c r="S37" s="54"/>
      <c r="T37" s="54"/>
      <c r="U37" s="56"/>
      <c r="V37" s="56"/>
      <c r="W37" s="4">
        <f t="shared" si="0"/>
        <v>0</v>
      </c>
      <c r="X37" s="28" t="str">
        <f t="shared" si="2"/>
        <v> </v>
      </c>
      <c r="Y37"/>
    </row>
    <row r="38" spans="2:25" ht="12.75" customHeight="1">
      <c r="B38" s="49">
        <f t="shared" si="1"/>
        <v>25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2"/>
      <c r="O38" s="51"/>
      <c r="P38" s="53"/>
      <c r="Q38" s="53"/>
      <c r="R38" s="54"/>
      <c r="S38" s="54"/>
      <c r="T38" s="54"/>
      <c r="U38" s="56"/>
      <c r="V38" s="56"/>
      <c r="W38" s="4">
        <f t="shared" si="0"/>
        <v>0</v>
      </c>
      <c r="X38" s="28" t="str">
        <f t="shared" si="2"/>
        <v> </v>
      </c>
      <c r="Y38"/>
    </row>
    <row r="39" spans="2:25" ht="12.75" customHeight="1">
      <c r="B39" s="57">
        <f t="shared" si="1"/>
        <v>26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2"/>
      <c r="O39" s="51"/>
      <c r="P39" s="53"/>
      <c r="Q39" s="53"/>
      <c r="R39" s="54"/>
      <c r="S39" s="54"/>
      <c r="T39" s="54"/>
      <c r="U39" s="56"/>
      <c r="V39" s="56"/>
      <c r="W39" s="4">
        <f t="shared" si="0"/>
        <v>0</v>
      </c>
      <c r="X39" s="28" t="str">
        <f t="shared" si="2"/>
        <v> </v>
      </c>
      <c r="Y39"/>
    </row>
    <row r="40" spans="2:25" ht="12.75" customHeight="1">
      <c r="B40" s="55">
        <f t="shared" si="1"/>
        <v>27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2"/>
      <c r="O40" s="51"/>
      <c r="P40" s="53"/>
      <c r="Q40" s="53"/>
      <c r="R40" s="54"/>
      <c r="S40" s="54"/>
      <c r="T40" s="54"/>
      <c r="U40" s="70"/>
      <c r="V40" s="70"/>
      <c r="W40" s="4">
        <f t="shared" si="0"/>
        <v>0</v>
      </c>
      <c r="X40" s="28" t="str">
        <f t="shared" si="2"/>
        <v> </v>
      </c>
      <c r="Y40"/>
    </row>
    <row r="41" spans="2:25" ht="12.75" customHeight="1">
      <c r="B41" s="49">
        <f t="shared" si="1"/>
        <v>28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1"/>
      <c r="P41" s="53"/>
      <c r="Q41" s="53"/>
      <c r="R41" s="54"/>
      <c r="S41" s="54"/>
      <c r="T41" s="54"/>
      <c r="U41" s="73"/>
      <c r="V41" s="73"/>
      <c r="W41" s="4">
        <f t="shared" si="0"/>
        <v>0</v>
      </c>
      <c r="X41" s="28" t="str">
        <f t="shared" si="2"/>
        <v> </v>
      </c>
      <c r="Y41"/>
    </row>
    <row r="42" spans="2:25" ht="12.75" customHeight="1">
      <c r="B42" s="74">
        <v>29</v>
      </c>
      <c r="C42" s="75"/>
      <c r="D42" s="75"/>
      <c r="E42" s="75"/>
      <c r="F42" s="75"/>
      <c r="G42" s="75"/>
      <c r="H42" s="75"/>
      <c r="I42" s="75"/>
      <c r="J42" s="50"/>
      <c r="K42" s="50"/>
      <c r="L42" s="75"/>
      <c r="M42" s="76"/>
      <c r="N42" s="77"/>
      <c r="O42" s="51"/>
      <c r="P42" s="78"/>
      <c r="Q42" s="78"/>
      <c r="R42" s="54"/>
      <c r="S42" s="54"/>
      <c r="T42" s="54"/>
      <c r="U42" s="73"/>
      <c r="V42" s="73"/>
      <c r="W42" s="4">
        <f t="shared" si="0"/>
        <v>0</v>
      </c>
      <c r="X42" s="28" t="str">
        <f t="shared" si="2"/>
        <v> </v>
      </c>
      <c r="Y42"/>
    </row>
    <row r="43" spans="2:25" ht="12.75" customHeight="1">
      <c r="B43" s="49">
        <v>30</v>
      </c>
      <c r="C43" s="75"/>
      <c r="D43" s="75"/>
      <c r="E43" s="75"/>
      <c r="F43" s="75"/>
      <c r="G43" s="75"/>
      <c r="H43" s="75"/>
      <c r="I43" s="75"/>
      <c r="J43" s="50"/>
      <c r="K43" s="50"/>
      <c r="L43" s="75"/>
      <c r="M43" s="76"/>
      <c r="N43" s="77"/>
      <c r="O43" s="51"/>
      <c r="P43" s="78"/>
      <c r="Q43" s="78"/>
      <c r="R43" s="54"/>
      <c r="S43" s="54"/>
      <c r="T43" s="54"/>
      <c r="U43" s="73"/>
      <c r="V43" s="73"/>
      <c r="W43" s="4">
        <f t="shared" si="0"/>
        <v>0</v>
      </c>
      <c r="X43" s="28" t="str">
        <f t="shared" si="2"/>
        <v> </v>
      </c>
      <c r="Y43"/>
    </row>
    <row r="44" spans="2:25" ht="12.7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50">
        <v>1.4964</v>
      </c>
      <c r="K44" s="50">
        <v>0.2595</v>
      </c>
      <c r="L44" s="8"/>
      <c r="M44" s="8"/>
      <c r="N44" s="8"/>
      <c r="O44" s="51">
        <v>0.723</v>
      </c>
      <c r="P44" s="8"/>
      <c r="Q44" s="8"/>
      <c r="R44" s="54">
        <f>P44/0.239/1000</f>
        <v>0</v>
      </c>
      <c r="S44" s="54">
        <f>Q44/0.239/1000</f>
        <v>0</v>
      </c>
      <c r="T44" s="9"/>
      <c r="U44" s="10"/>
      <c r="V44" s="10"/>
      <c r="W44" s="4">
        <f>SUM(D44:N44,P44)</f>
        <v>1.7559</v>
      </c>
      <c r="X44" s="5"/>
      <c r="Y44"/>
    </row>
    <row r="45" spans="3:25" ht="12.75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71</v>
      </c>
      <c r="Q47" s="12"/>
      <c r="R47" s="12"/>
      <c r="S47" s="12"/>
      <c r="T47" s="79"/>
      <c r="U47" s="80"/>
      <c r="V47" s="80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81" t="s">
        <v>8</v>
      </c>
      <c r="Q48" s="81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72</v>
      </c>
      <c r="Q49" s="12"/>
      <c r="R49" s="12"/>
      <c r="S49" s="12"/>
      <c r="T49" s="12"/>
      <c r="U49" s="80"/>
      <c r="V49" s="80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38"/>
      <c r="D54" s="32" t="s">
        <v>20</v>
      </c>
      <c r="E54" s="32"/>
      <c r="F54" s="32"/>
      <c r="G54" s="32"/>
      <c r="H54" s="32"/>
      <c r="I54" s="32"/>
      <c r="J54" s="32"/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84" zoomScaleSheetLayoutView="84" workbookViewId="0" topLeftCell="A5">
      <selection activeCell="N10" sqref="N10:N1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2" t="s">
        <v>9</v>
      </c>
      <c r="C1" s="82"/>
      <c r="D1" s="82"/>
      <c r="E1" s="35"/>
      <c r="F1" s="35"/>
      <c r="G1" s="35"/>
      <c r="H1" s="35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82" t="s">
        <v>10</v>
      </c>
      <c r="C2" s="82"/>
      <c r="D2" s="82"/>
      <c r="E2" s="35"/>
      <c r="F2" s="35"/>
      <c r="G2" s="35"/>
      <c r="H2" s="3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83" t="s">
        <v>49</v>
      </c>
      <c r="C3" s="83"/>
      <c r="D3" s="82"/>
      <c r="E3" s="35"/>
      <c r="F3" s="35"/>
      <c r="G3" s="35"/>
      <c r="H3" s="35"/>
      <c r="I3" s="32"/>
      <c r="J3" s="36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"/>
    </row>
    <row r="4" spans="2:25" ht="12.75">
      <c r="B4" s="35"/>
      <c r="C4" s="35"/>
      <c r="D4" s="35"/>
      <c r="E4" s="35"/>
      <c r="F4" s="35"/>
      <c r="G4" s="35"/>
      <c r="H4" s="35"/>
      <c r="I4" s="32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3:26" s="86" customFormat="1" ht="15">
      <c r="C5" s="135" t="s">
        <v>12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9"/>
      <c r="Z5" s="87"/>
    </row>
    <row r="6" spans="1:25" s="45" customFormat="1" ht="41.25" customHeight="1">
      <c r="A6" s="111" t="s">
        <v>67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44"/>
      <c r="W6" s="43"/>
      <c r="Y6" s="46"/>
    </row>
    <row r="7" spans="1:25" s="45" customFormat="1" ht="19.5" customHeight="1">
      <c r="A7" s="112" t="s">
        <v>73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47"/>
      <c r="W7" s="43"/>
      <c r="Y7" s="46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118" t="s">
        <v>5</v>
      </c>
      <c r="C9" s="121" t="s">
        <v>17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5" t="s">
        <v>18</v>
      </c>
      <c r="X9" s="128" t="s">
        <v>21</v>
      </c>
      <c r="Y9" s="21"/>
      <c r="Z9"/>
    </row>
    <row r="10" spans="2:26" ht="48.75" customHeight="1">
      <c r="B10" s="119"/>
      <c r="C10" s="124" t="s">
        <v>51</v>
      </c>
      <c r="D10" s="123" t="s">
        <v>52</v>
      </c>
      <c r="E10" s="123" t="s">
        <v>53</v>
      </c>
      <c r="F10" s="123" t="s">
        <v>54</v>
      </c>
      <c r="G10" s="123" t="s">
        <v>55</v>
      </c>
      <c r="H10" s="123" t="s">
        <v>56</v>
      </c>
      <c r="I10" s="134" t="s">
        <v>57</v>
      </c>
      <c r="J10" s="123" t="s">
        <v>58</v>
      </c>
      <c r="K10" s="123"/>
      <c r="L10" s="123"/>
      <c r="M10" s="118"/>
      <c r="N10" s="118"/>
      <c r="O10" s="118"/>
      <c r="P10" s="118"/>
      <c r="Q10" s="118"/>
      <c r="R10" s="118"/>
      <c r="S10" s="118"/>
      <c r="T10" s="118"/>
      <c r="U10" s="118"/>
      <c r="V10" s="131"/>
      <c r="W10" s="125"/>
      <c r="X10" s="129"/>
      <c r="Y10" s="21"/>
      <c r="Z10"/>
    </row>
    <row r="11" spans="2:26" ht="15.75" customHeight="1">
      <c r="B11" s="119"/>
      <c r="C11" s="124"/>
      <c r="D11" s="123"/>
      <c r="E11" s="123"/>
      <c r="F11" s="123"/>
      <c r="G11" s="123"/>
      <c r="H11" s="123"/>
      <c r="I11" s="134"/>
      <c r="J11" s="123"/>
      <c r="K11" s="123"/>
      <c r="L11" s="123"/>
      <c r="M11" s="119"/>
      <c r="N11" s="119"/>
      <c r="O11" s="119"/>
      <c r="P11" s="119"/>
      <c r="Q11" s="119"/>
      <c r="R11" s="119"/>
      <c r="S11" s="119"/>
      <c r="T11" s="119"/>
      <c r="U11" s="119"/>
      <c r="V11" s="132"/>
      <c r="W11" s="125"/>
      <c r="X11" s="129"/>
      <c r="Y11" s="21"/>
      <c r="Z11"/>
    </row>
    <row r="12" spans="2:26" ht="30" customHeight="1">
      <c r="B12" s="136"/>
      <c r="C12" s="124"/>
      <c r="D12" s="123"/>
      <c r="E12" s="123"/>
      <c r="F12" s="123"/>
      <c r="G12" s="123"/>
      <c r="H12" s="123"/>
      <c r="I12" s="134"/>
      <c r="J12" s="123"/>
      <c r="K12" s="123"/>
      <c r="L12" s="123"/>
      <c r="M12" s="120"/>
      <c r="N12" s="120"/>
      <c r="O12" s="120"/>
      <c r="P12" s="120"/>
      <c r="Q12" s="120"/>
      <c r="R12" s="120"/>
      <c r="S12" s="120"/>
      <c r="T12" s="120"/>
      <c r="U12" s="120"/>
      <c r="V12" s="133"/>
      <c r="W12" s="125"/>
      <c r="X12" s="130"/>
      <c r="Y12" s="21"/>
      <c r="Z12"/>
    </row>
    <row r="13" spans="2:27" ht="15.75" customHeight="1">
      <c r="B13" s="94">
        <v>1</v>
      </c>
      <c r="C13" s="140">
        <v>40752.5</v>
      </c>
      <c r="D13" s="140">
        <v>927.11</v>
      </c>
      <c r="E13" s="140">
        <v>831.38</v>
      </c>
      <c r="F13" s="139">
        <v>1592.2</v>
      </c>
      <c r="G13" s="140">
        <v>2606.82</v>
      </c>
      <c r="H13" s="140">
        <v>753.22</v>
      </c>
      <c r="I13" s="140">
        <v>1027.95</v>
      </c>
      <c r="J13" s="138">
        <v>7521.26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29">
        <f aca="true" t="shared" si="0" ref="W13:W42">SUM(C13:V13)</f>
        <v>56012.439999999995</v>
      </c>
      <c r="X13" s="39">
        <f>X14</f>
        <v>34.97</v>
      </c>
      <c r="Y13" s="22"/>
      <c r="Z13" s="127" t="s">
        <v>22</v>
      </c>
      <c r="AA13" s="127"/>
    </row>
    <row r="14" spans="2:27" ht="15.75">
      <c r="B14" s="94">
        <v>2</v>
      </c>
      <c r="C14" s="140">
        <v>41963.74</v>
      </c>
      <c r="D14" s="140">
        <v>1282.91</v>
      </c>
      <c r="E14" s="140">
        <v>807.56</v>
      </c>
      <c r="F14" s="98">
        <v>1454.5</v>
      </c>
      <c r="G14" s="140">
        <v>1509.04</v>
      </c>
      <c r="H14" s="140">
        <v>847.69</v>
      </c>
      <c r="I14" s="140">
        <v>1089.15</v>
      </c>
      <c r="J14" s="95">
        <v>6936.52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29">
        <f t="shared" si="0"/>
        <v>55891.11</v>
      </c>
      <c r="X14" s="39">
        <f>Паспорт!R14</f>
        <v>34.97</v>
      </c>
      <c r="Y14" s="22"/>
      <c r="Z14" s="127"/>
      <c r="AA14" s="127"/>
    </row>
    <row r="15" spans="2:27" ht="15.75">
      <c r="B15" s="94">
        <v>3</v>
      </c>
      <c r="C15" s="140">
        <v>40775</v>
      </c>
      <c r="D15" s="140">
        <v>1325.35</v>
      </c>
      <c r="E15" s="140">
        <v>821.42</v>
      </c>
      <c r="F15" s="98">
        <v>1480.2</v>
      </c>
      <c r="G15" s="140">
        <v>1307.71</v>
      </c>
      <c r="H15" s="140">
        <v>771.35</v>
      </c>
      <c r="I15" s="140">
        <v>1080.43</v>
      </c>
      <c r="J15" s="95">
        <v>7395.63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29">
        <f t="shared" si="0"/>
        <v>54957.08999999999</v>
      </c>
      <c r="X15" s="39">
        <f>Паспорт!R14</f>
        <v>34.97</v>
      </c>
      <c r="Y15" s="22"/>
      <c r="Z15" s="127"/>
      <c r="AA15" s="127"/>
    </row>
    <row r="16" spans="2:27" ht="15.75">
      <c r="B16" s="94">
        <v>4</v>
      </c>
      <c r="C16" s="140">
        <v>38573.78</v>
      </c>
      <c r="D16" s="140">
        <v>1314.18</v>
      </c>
      <c r="E16" s="140">
        <v>825.22</v>
      </c>
      <c r="F16" s="98">
        <v>2419.5</v>
      </c>
      <c r="G16" s="140">
        <v>1369.87</v>
      </c>
      <c r="H16" s="140">
        <v>846.47</v>
      </c>
      <c r="I16" s="140">
        <v>1078.52</v>
      </c>
      <c r="J16" s="95">
        <v>12019.83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29">
        <f t="shared" si="0"/>
        <v>58447.37</v>
      </c>
      <c r="X16" s="39">
        <f>Паспорт!R14</f>
        <v>34.97</v>
      </c>
      <c r="Y16" s="22"/>
      <c r="Z16" s="127"/>
      <c r="AA16" s="127"/>
    </row>
    <row r="17" spans="2:27" ht="15.75">
      <c r="B17" s="94">
        <v>5</v>
      </c>
      <c r="C17" s="140">
        <v>36170</v>
      </c>
      <c r="D17" s="140">
        <v>1276.55</v>
      </c>
      <c r="E17" s="140">
        <v>806.15</v>
      </c>
      <c r="F17" s="98">
        <v>1977.2</v>
      </c>
      <c r="G17" s="140">
        <v>1335.43</v>
      </c>
      <c r="H17" s="140">
        <v>819.31</v>
      </c>
      <c r="I17" s="140">
        <v>1064.59</v>
      </c>
      <c r="J17" s="95">
        <v>9538.71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29">
        <f t="shared" si="0"/>
        <v>52987.939999999995</v>
      </c>
      <c r="X17" s="39">
        <f>Паспорт!R14</f>
        <v>34.97</v>
      </c>
      <c r="Y17" s="22"/>
      <c r="Z17" s="127"/>
      <c r="AA17" s="127"/>
    </row>
    <row r="18" spans="2:27" ht="15.75" customHeight="1">
      <c r="B18" s="94">
        <v>6</v>
      </c>
      <c r="C18" s="140">
        <v>38970.41</v>
      </c>
      <c r="D18" s="140">
        <v>1618.19</v>
      </c>
      <c r="E18" s="140">
        <v>847.83</v>
      </c>
      <c r="F18" s="98">
        <v>1924.6</v>
      </c>
      <c r="G18" s="140">
        <v>1317.47</v>
      </c>
      <c r="H18" s="140">
        <v>783.75</v>
      </c>
      <c r="I18" s="140">
        <v>1110.32</v>
      </c>
      <c r="J18" s="95">
        <v>8410.16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29">
        <f t="shared" si="0"/>
        <v>54982.73000000001</v>
      </c>
      <c r="X18" s="39">
        <f>Паспорт!R14</f>
        <v>34.97</v>
      </c>
      <c r="Y18" s="22"/>
      <c r="Z18" s="127"/>
      <c r="AA18" s="127"/>
    </row>
    <row r="19" spans="2:27" ht="15.75">
      <c r="B19" s="94">
        <v>7</v>
      </c>
      <c r="C19" s="140">
        <v>43949.57</v>
      </c>
      <c r="D19" s="140">
        <v>1591.51</v>
      </c>
      <c r="E19" s="140">
        <v>810.63</v>
      </c>
      <c r="F19" s="98">
        <v>2324.8</v>
      </c>
      <c r="G19" s="140">
        <v>1414.14</v>
      </c>
      <c r="H19" s="140">
        <v>876.8</v>
      </c>
      <c r="I19" s="140">
        <v>1149.13</v>
      </c>
      <c r="J19" s="95">
        <v>8648.12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29">
        <f t="shared" si="0"/>
        <v>60764.700000000004</v>
      </c>
      <c r="X19" s="39">
        <f>Паспорт!R20</f>
        <v>34.89</v>
      </c>
      <c r="Y19" s="22"/>
      <c r="Z19" s="127"/>
      <c r="AA19" s="127"/>
    </row>
    <row r="20" spans="2:27" ht="15.75">
      <c r="B20" s="94">
        <v>8</v>
      </c>
      <c r="C20" s="140">
        <v>42396.93</v>
      </c>
      <c r="D20" s="140">
        <v>1629.01</v>
      </c>
      <c r="E20" s="140">
        <v>856.22</v>
      </c>
      <c r="F20" s="98">
        <v>1167.9</v>
      </c>
      <c r="G20" s="140">
        <v>1464.74</v>
      </c>
      <c r="H20" s="140">
        <v>869.26</v>
      </c>
      <c r="I20" s="140">
        <v>1194.26</v>
      </c>
      <c r="J20" s="95">
        <v>5572.11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29">
        <f t="shared" si="0"/>
        <v>55150.43000000001</v>
      </c>
      <c r="X20" s="39">
        <f>Паспорт!R20</f>
        <v>34.89</v>
      </c>
      <c r="Y20" s="22"/>
      <c r="Z20" s="127"/>
      <c r="AA20" s="127"/>
    </row>
    <row r="21" spans="2:26" ht="15" customHeight="1">
      <c r="B21" s="94">
        <v>9</v>
      </c>
      <c r="C21" s="140" t="s">
        <v>74</v>
      </c>
      <c r="D21" s="140">
        <v>1688.34</v>
      </c>
      <c r="E21" s="140">
        <v>900.06</v>
      </c>
      <c r="F21" s="98">
        <v>965.7</v>
      </c>
      <c r="G21" s="140">
        <v>1438.69</v>
      </c>
      <c r="H21" s="140">
        <v>876.01</v>
      </c>
      <c r="I21" s="140">
        <v>1158.02</v>
      </c>
      <c r="J21" s="95">
        <v>4963.73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29">
        <f t="shared" si="0"/>
        <v>11990.55</v>
      </c>
      <c r="X21" s="39">
        <f>Паспорт!R20</f>
        <v>34.89</v>
      </c>
      <c r="Y21" s="22"/>
      <c r="Z21" s="27"/>
    </row>
    <row r="22" spans="2:26" ht="15.75">
      <c r="B22" s="94">
        <v>10</v>
      </c>
      <c r="C22" s="140">
        <v>44100.41</v>
      </c>
      <c r="D22" s="140">
        <v>1658.1</v>
      </c>
      <c r="E22" s="140">
        <v>847.97</v>
      </c>
      <c r="F22" s="98">
        <v>874.5</v>
      </c>
      <c r="G22" s="140">
        <v>1375.88</v>
      </c>
      <c r="H22" s="140">
        <v>854.8</v>
      </c>
      <c r="I22" s="140">
        <v>1142.02</v>
      </c>
      <c r="J22" s="95">
        <v>4574.07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29">
        <f t="shared" si="0"/>
        <v>55427.75</v>
      </c>
      <c r="X22" s="39">
        <f>Паспорт!R20</f>
        <v>34.89</v>
      </c>
      <c r="Y22" s="22"/>
      <c r="Z22" s="27"/>
    </row>
    <row r="23" spans="2:26" ht="15.75">
      <c r="B23" s="94">
        <v>11</v>
      </c>
      <c r="C23" s="140">
        <v>40832.35</v>
      </c>
      <c r="D23" s="140">
        <v>1624.32</v>
      </c>
      <c r="E23" s="140">
        <v>888.16</v>
      </c>
      <c r="F23" s="98">
        <v>1209.2</v>
      </c>
      <c r="G23" s="140">
        <v>1487.3</v>
      </c>
      <c r="H23" s="140">
        <v>868.41</v>
      </c>
      <c r="I23" s="140">
        <v>1137.75</v>
      </c>
      <c r="J23" s="95">
        <v>6064.12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29">
        <f t="shared" si="0"/>
        <v>54111.61000000001</v>
      </c>
      <c r="X23" s="39">
        <f>Паспорт!R20</f>
        <v>34.89</v>
      </c>
      <c r="Y23" s="22"/>
      <c r="Z23" s="27"/>
    </row>
    <row r="24" spans="2:26" ht="15.75">
      <c r="B24" s="94">
        <v>12</v>
      </c>
      <c r="C24" s="140">
        <v>38744.73</v>
      </c>
      <c r="D24" s="140">
        <v>1611.08</v>
      </c>
      <c r="E24" s="140">
        <v>864.44</v>
      </c>
      <c r="F24" s="98">
        <v>1406.6</v>
      </c>
      <c r="G24" s="140">
        <v>1456</v>
      </c>
      <c r="H24" s="140">
        <v>889.81</v>
      </c>
      <c r="I24" s="140">
        <v>1117.18</v>
      </c>
      <c r="J24" s="95">
        <v>7017.08</v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29">
        <f t="shared" si="0"/>
        <v>53106.920000000006</v>
      </c>
      <c r="X24" s="39">
        <f>Паспорт!R20</f>
        <v>34.89</v>
      </c>
      <c r="Y24" s="22"/>
      <c r="Z24" s="27"/>
    </row>
    <row r="25" spans="2:26" ht="15.75">
      <c r="B25" s="94">
        <v>13</v>
      </c>
      <c r="C25" s="140">
        <v>40533.6</v>
      </c>
      <c r="D25" s="140">
        <v>1671.01</v>
      </c>
      <c r="E25" s="140">
        <v>829.8</v>
      </c>
      <c r="F25" s="98">
        <v>1060.2</v>
      </c>
      <c r="G25" s="140">
        <v>1316.71</v>
      </c>
      <c r="H25" s="140">
        <v>876.86</v>
      </c>
      <c r="I25" s="140">
        <v>1071.85</v>
      </c>
      <c r="J25" s="95">
        <v>5321.92</v>
      </c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29">
        <f t="shared" si="0"/>
        <v>52681.95</v>
      </c>
      <c r="X25" s="39">
        <f>Паспорт!R20</f>
        <v>34.89</v>
      </c>
      <c r="Y25" s="22"/>
      <c r="Z25" s="27"/>
    </row>
    <row r="26" spans="2:26" ht="15.75">
      <c r="B26" s="94">
        <v>14</v>
      </c>
      <c r="C26" s="140">
        <v>40579.41</v>
      </c>
      <c r="D26" s="140">
        <v>1601.27</v>
      </c>
      <c r="E26" s="140">
        <v>800.23</v>
      </c>
      <c r="F26" s="98">
        <v>1026</v>
      </c>
      <c r="G26" s="140">
        <v>1387.04</v>
      </c>
      <c r="H26" s="140">
        <v>812.5</v>
      </c>
      <c r="I26" s="140">
        <v>1012.77</v>
      </c>
      <c r="J26" s="95">
        <v>5306.12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29">
        <f t="shared" si="0"/>
        <v>52525.340000000004</v>
      </c>
      <c r="X26" s="39">
        <f>Паспорт!R27</f>
        <v>34.94</v>
      </c>
      <c r="Y26" s="22"/>
      <c r="Z26" s="27"/>
    </row>
    <row r="27" spans="2:26" ht="15.75">
      <c r="B27" s="94">
        <v>15</v>
      </c>
      <c r="C27" s="140">
        <v>41427.8</v>
      </c>
      <c r="D27" s="140">
        <v>1868.05</v>
      </c>
      <c r="E27" s="140">
        <v>826.28</v>
      </c>
      <c r="F27" s="98">
        <v>990.6</v>
      </c>
      <c r="G27" s="140">
        <v>1236.99</v>
      </c>
      <c r="H27" s="140">
        <v>862.35</v>
      </c>
      <c r="I27" s="140">
        <v>1062.11</v>
      </c>
      <c r="J27" s="95">
        <v>4898.81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29">
        <f t="shared" si="0"/>
        <v>53172.99</v>
      </c>
      <c r="X27" s="39">
        <f>Паспорт!R27</f>
        <v>34.94</v>
      </c>
      <c r="Y27" s="22"/>
      <c r="Z27" s="27"/>
    </row>
    <row r="28" spans="2:26" ht="15.75">
      <c r="B28" s="97">
        <v>16</v>
      </c>
      <c r="C28" s="140">
        <v>42776.42</v>
      </c>
      <c r="D28" s="140">
        <v>1662.62</v>
      </c>
      <c r="E28" s="140">
        <v>796.48</v>
      </c>
      <c r="F28" s="98">
        <v>771.4</v>
      </c>
      <c r="G28" s="140">
        <v>1288.11</v>
      </c>
      <c r="H28" s="140">
        <v>848.23</v>
      </c>
      <c r="I28" s="140">
        <v>1053.94</v>
      </c>
      <c r="J28" s="95">
        <v>4446.92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29">
        <f t="shared" si="0"/>
        <v>53644.12000000001</v>
      </c>
      <c r="X28" s="39">
        <f>Паспорт!R27</f>
        <v>34.94</v>
      </c>
      <c r="Y28" s="22"/>
      <c r="Z28" s="27"/>
    </row>
    <row r="29" spans="2:26" ht="15.75">
      <c r="B29" s="97">
        <v>17</v>
      </c>
      <c r="C29" s="140">
        <v>42257.49</v>
      </c>
      <c r="D29" s="140">
        <v>1658.88</v>
      </c>
      <c r="E29" s="140">
        <v>753.21</v>
      </c>
      <c r="F29" s="98">
        <v>785</v>
      </c>
      <c r="G29" s="140">
        <v>1124.4</v>
      </c>
      <c r="H29" s="140">
        <v>807.75</v>
      </c>
      <c r="I29" s="140">
        <v>1032.11</v>
      </c>
      <c r="J29" s="95">
        <v>4289.87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29">
        <f t="shared" si="0"/>
        <v>52708.71</v>
      </c>
      <c r="X29" s="39">
        <f>Паспорт!R27</f>
        <v>34.94</v>
      </c>
      <c r="Y29" s="22"/>
      <c r="Z29" s="27"/>
    </row>
    <row r="30" spans="2:26" ht="15.75">
      <c r="B30" s="97">
        <v>18</v>
      </c>
      <c r="C30" s="140">
        <v>39032.35</v>
      </c>
      <c r="D30" s="140">
        <v>1723.16</v>
      </c>
      <c r="E30" s="140">
        <v>773.1</v>
      </c>
      <c r="F30" s="98">
        <v>802.1</v>
      </c>
      <c r="G30" s="140">
        <v>1453.21</v>
      </c>
      <c r="H30" s="140">
        <v>859.57</v>
      </c>
      <c r="I30" s="140">
        <v>1042.47</v>
      </c>
      <c r="J30" s="95">
        <v>4419.46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29">
        <f t="shared" si="0"/>
        <v>50105.42</v>
      </c>
      <c r="X30" s="39">
        <f>Паспорт!R27</f>
        <v>34.94</v>
      </c>
      <c r="Y30" s="22"/>
      <c r="Z30" s="27"/>
    </row>
    <row r="31" spans="2:26" ht="15.75">
      <c r="B31" s="97">
        <v>19</v>
      </c>
      <c r="C31" s="140">
        <v>34656.25</v>
      </c>
      <c r="D31" s="140">
        <v>1617.15</v>
      </c>
      <c r="E31" s="140">
        <v>681.16</v>
      </c>
      <c r="F31" s="98">
        <v>952.4</v>
      </c>
      <c r="G31" s="140">
        <v>1152</v>
      </c>
      <c r="H31" s="140">
        <v>741.69</v>
      </c>
      <c r="I31" s="140">
        <v>840.98</v>
      </c>
      <c r="J31" s="95">
        <v>4744.62</v>
      </c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29">
        <f t="shared" si="0"/>
        <v>45386.250000000015</v>
      </c>
      <c r="X31" s="39">
        <f>Паспорт!R27</f>
        <v>34.94</v>
      </c>
      <c r="Y31" s="22"/>
      <c r="Z31" s="27"/>
    </row>
    <row r="32" spans="2:26" ht="15.75">
      <c r="B32" s="97">
        <v>20</v>
      </c>
      <c r="C32" s="140">
        <v>36533.4</v>
      </c>
      <c r="D32" s="140">
        <v>1634.34</v>
      </c>
      <c r="E32" s="140">
        <v>716.94</v>
      </c>
      <c r="F32" s="98">
        <v>1244.1</v>
      </c>
      <c r="G32" s="140">
        <v>1253.76</v>
      </c>
      <c r="H32" s="140">
        <v>778.28</v>
      </c>
      <c r="I32" s="140">
        <v>907.46</v>
      </c>
      <c r="J32" s="95">
        <v>4849.63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29">
        <f t="shared" si="0"/>
        <v>47917.909999999996</v>
      </c>
      <c r="X32" s="39">
        <f>Паспорт!R27</f>
        <v>34.94</v>
      </c>
      <c r="Y32" s="22"/>
      <c r="Z32" s="27"/>
    </row>
    <row r="33" spans="2:26" ht="15.75">
      <c r="B33" s="97">
        <v>21</v>
      </c>
      <c r="C33" s="140">
        <v>40353.55</v>
      </c>
      <c r="D33" s="140">
        <v>1547.05</v>
      </c>
      <c r="E33" s="140">
        <v>778.6</v>
      </c>
      <c r="F33" s="98">
        <v>1077</v>
      </c>
      <c r="G33" s="140">
        <v>1123.42</v>
      </c>
      <c r="H33" s="140">
        <v>757.44</v>
      </c>
      <c r="I33" s="140">
        <v>784.3</v>
      </c>
      <c r="J33" s="95">
        <v>5026.95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29">
        <f t="shared" si="0"/>
        <v>51448.310000000005</v>
      </c>
      <c r="X33" s="39">
        <f>Паспорт!R27</f>
        <v>34.94</v>
      </c>
      <c r="Y33" s="22"/>
      <c r="Z33" s="27"/>
    </row>
    <row r="34" spans="2:26" ht="15.75">
      <c r="B34" s="97">
        <v>22</v>
      </c>
      <c r="C34" s="140">
        <v>40792.96</v>
      </c>
      <c r="D34" s="140">
        <v>1639.58</v>
      </c>
      <c r="E34" s="140">
        <v>704.91</v>
      </c>
      <c r="F34" s="98">
        <v>932.5</v>
      </c>
      <c r="G34" s="140">
        <v>1167.81</v>
      </c>
      <c r="H34" s="140">
        <v>759.18</v>
      </c>
      <c r="I34" s="140">
        <v>806.97</v>
      </c>
      <c r="J34" s="95">
        <v>4762.83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29">
        <f t="shared" si="0"/>
        <v>51566.740000000005</v>
      </c>
      <c r="X34" s="39">
        <f>Паспорт!R35</f>
        <v>34.91</v>
      </c>
      <c r="Y34" s="22"/>
      <c r="Z34" s="27"/>
    </row>
    <row r="35" spans="2:26" ht="15.75">
      <c r="B35" s="97">
        <v>23</v>
      </c>
      <c r="C35" s="140">
        <v>37440.18</v>
      </c>
      <c r="D35" s="140">
        <v>1623.8</v>
      </c>
      <c r="E35" s="140">
        <v>764.96</v>
      </c>
      <c r="F35" s="98">
        <v>833.2</v>
      </c>
      <c r="G35" s="140">
        <v>1156.87</v>
      </c>
      <c r="H35" s="140">
        <v>749.79</v>
      </c>
      <c r="I35" s="140">
        <v>795.69</v>
      </c>
      <c r="J35" s="95">
        <v>4396.81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29">
        <f t="shared" si="0"/>
        <v>47761.3</v>
      </c>
      <c r="X35" s="39">
        <f>Паспорт!R35</f>
        <v>34.91</v>
      </c>
      <c r="Y35" s="22"/>
      <c r="Z35" s="27"/>
    </row>
    <row r="36" spans="2:26" ht="15.75">
      <c r="B36" s="97">
        <v>24</v>
      </c>
      <c r="C36" s="140">
        <v>40417.6</v>
      </c>
      <c r="D36" s="140">
        <v>1711.59</v>
      </c>
      <c r="E36" s="140">
        <v>752.16</v>
      </c>
      <c r="F36" s="98">
        <v>784.8</v>
      </c>
      <c r="G36" s="140">
        <v>1259.71</v>
      </c>
      <c r="H36" s="140">
        <v>788.4</v>
      </c>
      <c r="I36" s="140">
        <v>847.8</v>
      </c>
      <c r="J36" s="95">
        <v>4344.11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29">
        <f t="shared" si="0"/>
        <v>50906.170000000006</v>
      </c>
      <c r="X36" s="39">
        <f>Паспорт!R35</f>
        <v>34.91</v>
      </c>
      <c r="Y36" s="22"/>
      <c r="Z36" s="27"/>
    </row>
    <row r="37" spans="2:26" ht="15.75">
      <c r="B37" s="97">
        <v>25</v>
      </c>
      <c r="C37" s="140">
        <v>39983.43</v>
      </c>
      <c r="D37" s="140">
        <v>1880.71</v>
      </c>
      <c r="E37" s="140">
        <v>776.28</v>
      </c>
      <c r="F37" s="98">
        <v>785.3</v>
      </c>
      <c r="G37" s="140">
        <v>1100.55</v>
      </c>
      <c r="H37" s="140">
        <v>831.8</v>
      </c>
      <c r="I37" s="140">
        <v>838.1</v>
      </c>
      <c r="J37" s="95">
        <v>4230.17</v>
      </c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29">
        <f t="shared" si="0"/>
        <v>50426.340000000004</v>
      </c>
      <c r="X37" s="39">
        <f>Паспорт!R35</f>
        <v>34.91</v>
      </c>
      <c r="Y37" s="22"/>
      <c r="Z37" s="27"/>
    </row>
    <row r="38" spans="2:26" ht="15.75">
      <c r="B38" s="97">
        <v>26</v>
      </c>
      <c r="C38" s="140">
        <v>37244.72</v>
      </c>
      <c r="D38" s="140">
        <v>1918.82</v>
      </c>
      <c r="E38" s="140">
        <v>745.97</v>
      </c>
      <c r="F38" s="98">
        <v>808.7</v>
      </c>
      <c r="G38" s="140">
        <v>1097.79</v>
      </c>
      <c r="H38" s="140">
        <v>824.38</v>
      </c>
      <c r="I38" s="140">
        <v>811.89</v>
      </c>
      <c r="J38" s="95">
        <v>4622.67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29">
        <f t="shared" si="0"/>
        <v>48074.939999999995</v>
      </c>
      <c r="X38" s="39">
        <f>Паспорт!R35</f>
        <v>34.91</v>
      </c>
      <c r="Y38" s="22"/>
      <c r="Z38" s="27"/>
    </row>
    <row r="39" spans="2:26" ht="15.75">
      <c r="B39" s="97">
        <v>27</v>
      </c>
      <c r="C39" s="140">
        <v>37823.32</v>
      </c>
      <c r="D39" s="140">
        <v>1968.99</v>
      </c>
      <c r="E39" s="140">
        <v>744.19</v>
      </c>
      <c r="F39" s="98">
        <v>896.7</v>
      </c>
      <c r="G39" s="140">
        <v>1077.41</v>
      </c>
      <c r="H39" s="140">
        <v>806.24</v>
      </c>
      <c r="I39" s="140">
        <v>792.56</v>
      </c>
      <c r="J39" s="95">
        <v>4279.65</v>
      </c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29">
        <f t="shared" si="0"/>
        <v>48389.06</v>
      </c>
      <c r="X39" s="39">
        <f>Паспорт!R35</f>
        <v>34.91</v>
      </c>
      <c r="Y39" s="22"/>
      <c r="Z39" s="27"/>
    </row>
    <row r="40" spans="2:26" ht="15.75">
      <c r="B40" s="97">
        <v>28</v>
      </c>
      <c r="C40" s="140">
        <v>38057.18</v>
      </c>
      <c r="D40" s="140">
        <v>1817.6</v>
      </c>
      <c r="E40" s="140">
        <v>733.88</v>
      </c>
      <c r="F40" s="98">
        <v>777.4</v>
      </c>
      <c r="G40" s="140">
        <v>1079.73</v>
      </c>
      <c r="H40" s="140">
        <v>820.69</v>
      </c>
      <c r="I40" s="140">
        <v>819.03</v>
      </c>
      <c r="J40" s="95">
        <v>3786.46</v>
      </c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29">
        <f t="shared" si="0"/>
        <v>47891.97</v>
      </c>
      <c r="X40" s="39">
        <f>Паспорт!R35</f>
        <v>34.91</v>
      </c>
      <c r="Y40" s="22"/>
      <c r="Z40" s="27"/>
    </row>
    <row r="41" spans="2:26" ht="12.75" customHeight="1">
      <c r="B41" s="97">
        <v>29</v>
      </c>
      <c r="C41" s="140">
        <v>40116.17</v>
      </c>
      <c r="D41" s="140">
        <v>1735.62</v>
      </c>
      <c r="E41" s="140">
        <v>750.07</v>
      </c>
      <c r="F41" s="98">
        <v>826.8</v>
      </c>
      <c r="G41" s="140">
        <v>1073.92</v>
      </c>
      <c r="H41" s="140">
        <v>782.18</v>
      </c>
      <c r="I41" s="140">
        <v>793.17</v>
      </c>
      <c r="J41" s="95">
        <v>4156</v>
      </c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29">
        <f t="shared" si="0"/>
        <v>50233.93</v>
      </c>
      <c r="X41" s="39">
        <f>Паспорт!R35</f>
        <v>34.91</v>
      </c>
      <c r="Y41" s="22"/>
      <c r="Z41" s="27"/>
    </row>
    <row r="42" spans="2:26" ht="12.75" customHeight="1">
      <c r="B42" s="97">
        <v>30</v>
      </c>
      <c r="C42" s="140">
        <v>40044.08</v>
      </c>
      <c r="D42" s="140">
        <v>1717.81</v>
      </c>
      <c r="E42" s="140">
        <v>727.81</v>
      </c>
      <c r="F42" s="98">
        <v>689.2</v>
      </c>
      <c r="G42" s="140">
        <v>992.57</v>
      </c>
      <c r="H42" s="140">
        <v>763.24</v>
      </c>
      <c r="I42" s="140">
        <v>827.47</v>
      </c>
      <c r="J42" s="95">
        <v>3871.42</v>
      </c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29">
        <f t="shared" si="0"/>
        <v>49633.59999999999</v>
      </c>
      <c r="X42" s="39">
        <f>Паспорт!R35</f>
        <v>34.91</v>
      </c>
      <c r="Y42" s="22"/>
      <c r="Z42" s="27"/>
    </row>
    <row r="43" spans="2:27" ht="66" customHeight="1">
      <c r="B43" s="16" t="s">
        <v>18</v>
      </c>
      <c r="C43" s="30">
        <f>SUM(C13:C42)</f>
        <v>1157299.33</v>
      </c>
      <c r="D43" s="30">
        <f>SUM(D13:D42)</f>
        <v>48544.7</v>
      </c>
      <c r="E43" s="30">
        <f>SUM(E13:E42)</f>
        <v>23763.07</v>
      </c>
      <c r="F43" s="30">
        <f>SUM(F13:F42)</f>
        <v>34840.299999999996</v>
      </c>
      <c r="G43" s="30">
        <f>SUM(G13:G42)</f>
        <v>39425.09000000001</v>
      </c>
      <c r="H43" s="30">
        <f>SUM(H13:H42)</f>
        <v>24527.450000000004</v>
      </c>
      <c r="I43" s="30">
        <f>SUM(I13:I42)</f>
        <v>29489.989999999998</v>
      </c>
      <c r="J43" s="30">
        <f>SUM(J13:J42)</f>
        <v>170415.75999999998</v>
      </c>
      <c r="K43" s="30">
        <f>SUM(K13:K42)</f>
        <v>0</v>
      </c>
      <c r="L43" s="30">
        <f>SUM(L13:L42)</f>
        <v>0</v>
      </c>
      <c r="M43" s="30">
        <f>SUM(M13:M42)</f>
        <v>0</v>
      </c>
      <c r="N43" s="30">
        <f>SUM(N13:N42)</f>
        <v>0</v>
      </c>
      <c r="O43" s="30">
        <f>SUM(O13:O42)</f>
        <v>0</v>
      </c>
      <c r="P43" s="30">
        <f>SUM(P13:P42)</f>
        <v>0</v>
      </c>
      <c r="Q43" s="30">
        <f>SUM(Q13:Q42)</f>
        <v>0</v>
      </c>
      <c r="R43" s="30">
        <f>SUM(R13:R42)</f>
        <v>0</v>
      </c>
      <c r="S43" s="30">
        <f>SUM(S13:S42)</f>
        <v>0</v>
      </c>
      <c r="T43" s="30">
        <f>SUM(T13:T42)</f>
        <v>0</v>
      </c>
      <c r="U43" s="30">
        <f>SUM(U13:U42)</f>
        <v>0</v>
      </c>
      <c r="V43" s="30">
        <f>SUM(V13:V42)</f>
        <v>0</v>
      </c>
      <c r="W43" s="30">
        <f>SUM(W13:W42)</f>
        <v>1528305.69</v>
      </c>
      <c r="X43" s="93">
        <f>SUMPRODUCT(X13:X42,W13:W42)/SUM(W13:W42)</f>
        <v>34.92658000376874</v>
      </c>
      <c r="Y43" s="26"/>
      <c r="Z43" s="137" t="s">
        <v>19</v>
      </c>
      <c r="AA43" s="137"/>
    </row>
    <row r="44" spans="3:26" ht="12.75"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23"/>
      <c r="Z44"/>
    </row>
    <row r="45" spans="3:4" ht="12.75">
      <c r="C45" s="1"/>
      <c r="D45" s="1"/>
    </row>
    <row r="46" spans="2:25" ht="15">
      <c r="B46" s="31"/>
      <c r="C46" s="33" t="s">
        <v>68</v>
      </c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 t="s">
        <v>69</v>
      </c>
      <c r="X46" s="34"/>
      <c r="Y46" s="24"/>
    </row>
    <row r="47" spans="3:25" ht="12.75">
      <c r="C47" s="1"/>
      <c r="D47" s="1" t="s">
        <v>15</v>
      </c>
      <c r="O47" s="2"/>
      <c r="P47" s="15" t="s">
        <v>0</v>
      </c>
      <c r="Q47" s="15"/>
      <c r="V47" s="84"/>
      <c r="W47" s="85" t="s">
        <v>8</v>
      </c>
      <c r="X47" s="84"/>
      <c r="Y47" s="2"/>
    </row>
    <row r="48" spans="3:25" ht="18" customHeight="1">
      <c r="C48" s="12" t="s">
        <v>13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14</v>
      </c>
      <c r="Q48" s="13"/>
      <c r="R48" s="13"/>
      <c r="S48" s="13"/>
      <c r="T48" s="13"/>
      <c r="U48" s="13"/>
      <c r="V48" s="126" t="s">
        <v>50</v>
      </c>
      <c r="W48" s="126"/>
      <c r="X48" s="126"/>
      <c r="Y48" s="25"/>
    </row>
    <row r="49" spans="3:25" ht="12.75">
      <c r="C49" s="1"/>
      <c r="D49" s="1" t="s">
        <v>16</v>
      </c>
      <c r="O49" s="2"/>
      <c r="P49" s="14" t="s">
        <v>0</v>
      </c>
      <c r="Q49" s="14"/>
      <c r="W49" s="14" t="s">
        <v>8</v>
      </c>
      <c r="Y49" s="2"/>
    </row>
  </sheetData>
  <sheetProtection/>
  <mergeCells count="31">
    <mergeCell ref="C5:X5"/>
    <mergeCell ref="B9:B12"/>
    <mergeCell ref="Z43:AA43"/>
    <mergeCell ref="E10:E12"/>
    <mergeCell ref="F10:F12"/>
    <mergeCell ref="G10:G12"/>
    <mergeCell ref="H10:H12"/>
    <mergeCell ref="R10:R12"/>
    <mergeCell ref="V48:X48"/>
    <mergeCell ref="P10:P12"/>
    <mergeCell ref="Q10:Q12"/>
    <mergeCell ref="Z13:AA20"/>
    <mergeCell ref="D10:D12"/>
    <mergeCell ref="X9:X12"/>
    <mergeCell ref="V10:V12"/>
    <mergeCell ref="I10:I12"/>
    <mergeCell ref="N10:N12"/>
    <mergeCell ref="U10:U12"/>
    <mergeCell ref="A6:U6"/>
    <mergeCell ref="A7:U7"/>
    <mergeCell ref="S10:S12"/>
    <mergeCell ref="C10:C12"/>
    <mergeCell ref="W9:W12"/>
    <mergeCell ref="T10:T12"/>
    <mergeCell ref="M10:M12"/>
    <mergeCell ref="O10:O12"/>
    <mergeCell ref="C9:V9"/>
    <mergeCell ref="C44:X44"/>
    <mergeCell ref="J10:J12"/>
    <mergeCell ref="K10:K12"/>
    <mergeCell ref="L10:L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1">
      <selection activeCell="B3" sqref="B3:B32"/>
    </sheetView>
  </sheetViews>
  <sheetFormatPr defaultColWidth="9.00390625" defaultRowHeight="12.75"/>
  <sheetData>
    <row r="1" ht="12.75">
      <c r="A1" t="s">
        <v>77</v>
      </c>
    </row>
    <row r="2" spans="1:6" ht="12.7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2.75">
      <c r="A3">
        <v>1</v>
      </c>
      <c r="B3">
        <v>2606.82</v>
      </c>
      <c r="C3">
        <v>171.798</v>
      </c>
      <c r="D3">
        <v>2.11</v>
      </c>
      <c r="E3">
        <v>19.87</v>
      </c>
      <c r="F3" t="s">
        <v>75</v>
      </c>
    </row>
    <row r="4" spans="1:7" ht="12.75">
      <c r="A4">
        <v>2</v>
      </c>
      <c r="B4">
        <v>1509.04</v>
      </c>
      <c r="C4">
        <v>79.013</v>
      </c>
      <c r="D4">
        <v>2.13</v>
      </c>
      <c r="E4">
        <v>15.76</v>
      </c>
      <c r="F4" t="s">
        <v>75</v>
      </c>
      <c r="G4" s="88">
        <v>6388.8</v>
      </c>
    </row>
    <row r="5" spans="1:7" ht="12.75">
      <c r="A5">
        <v>3</v>
      </c>
      <c r="B5">
        <v>1307.71</v>
      </c>
      <c r="C5">
        <v>59.082</v>
      </c>
      <c r="D5">
        <v>2.09</v>
      </c>
      <c r="E5">
        <v>18.68</v>
      </c>
      <c r="F5" t="s">
        <v>76</v>
      </c>
      <c r="G5" s="88">
        <v>7304.6</v>
      </c>
    </row>
    <row r="6" spans="1:7" ht="12.75">
      <c r="A6">
        <v>4</v>
      </c>
      <c r="B6">
        <v>1369.87</v>
      </c>
      <c r="C6">
        <v>65.728</v>
      </c>
      <c r="D6">
        <v>2.09</v>
      </c>
      <c r="E6">
        <v>19.24</v>
      </c>
      <c r="F6" t="s">
        <v>75</v>
      </c>
      <c r="G6" s="88">
        <v>6946.4</v>
      </c>
    </row>
    <row r="7" spans="1:7" ht="12.75">
      <c r="A7">
        <v>5</v>
      </c>
      <c r="B7">
        <v>1335.43</v>
      </c>
      <c r="C7">
        <v>59.329</v>
      </c>
      <c r="D7">
        <v>2.1</v>
      </c>
      <c r="E7">
        <v>19.97</v>
      </c>
      <c r="F7" t="s">
        <v>75</v>
      </c>
      <c r="G7" s="88">
        <v>6395</v>
      </c>
    </row>
    <row r="8" spans="1:7" ht="12.75">
      <c r="A8">
        <v>6</v>
      </c>
      <c r="B8">
        <v>1317.47</v>
      </c>
      <c r="C8">
        <v>55.877</v>
      </c>
      <c r="D8">
        <v>2.12</v>
      </c>
      <c r="E8">
        <v>15.15</v>
      </c>
      <c r="F8" t="s">
        <v>75</v>
      </c>
      <c r="G8" s="88">
        <v>5477</v>
      </c>
    </row>
    <row r="9" spans="1:7" ht="12.75">
      <c r="A9">
        <v>7</v>
      </c>
      <c r="B9">
        <v>1414.14</v>
      </c>
      <c r="C9">
        <v>65.425</v>
      </c>
      <c r="D9">
        <v>2.1</v>
      </c>
      <c r="E9">
        <v>15.04</v>
      </c>
      <c r="F9" t="s">
        <v>75</v>
      </c>
      <c r="G9" s="88">
        <v>5137.6</v>
      </c>
    </row>
    <row r="10" spans="1:7" ht="12.75">
      <c r="A10">
        <v>8</v>
      </c>
      <c r="B10">
        <v>1464.74</v>
      </c>
      <c r="C10">
        <v>70.471</v>
      </c>
      <c r="D10">
        <v>2.1</v>
      </c>
      <c r="E10">
        <v>14.22</v>
      </c>
      <c r="F10" t="s">
        <v>75</v>
      </c>
      <c r="G10" s="88">
        <v>4438.6</v>
      </c>
    </row>
    <row r="11" spans="1:7" ht="12.75">
      <c r="A11">
        <v>9</v>
      </c>
      <c r="B11">
        <v>1438.69</v>
      </c>
      <c r="C11">
        <v>72.213</v>
      </c>
      <c r="D11">
        <v>2.1</v>
      </c>
      <c r="E11">
        <v>15.89</v>
      </c>
      <c r="F11" t="s">
        <v>76</v>
      </c>
      <c r="G11" s="88">
        <v>3199.8</v>
      </c>
    </row>
    <row r="12" spans="1:7" ht="12.75">
      <c r="A12">
        <v>10</v>
      </c>
      <c r="B12">
        <v>1375.88</v>
      </c>
      <c r="C12">
        <v>67.894</v>
      </c>
      <c r="D12">
        <v>2.1</v>
      </c>
      <c r="E12">
        <v>17.8</v>
      </c>
      <c r="F12" t="s">
        <v>75</v>
      </c>
      <c r="G12" s="88">
        <v>2957.4</v>
      </c>
    </row>
    <row r="13" spans="1:7" ht="12.75">
      <c r="A13">
        <v>11</v>
      </c>
      <c r="B13">
        <v>1487.3</v>
      </c>
      <c r="C13">
        <v>77.35</v>
      </c>
      <c r="D13">
        <v>2.1</v>
      </c>
      <c r="E13">
        <v>18.35</v>
      </c>
      <c r="F13" t="s">
        <v>75</v>
      </c>
      <c r="G13" s="88">
        <v>2773.6</v>
      </c>
    </row>
    <row r="14" spans="1:7" ht="12.75">
      <c r="A14">
        <v>12</v>
      </c>
      <c r="B14">
        <v>1456</v>
      </c>
      <c r="C14">
        <v>68.985</v>
      </c>
      <c r="D14">
        <v>2.11</v>
      </c>
      <c r="E14">
        <v>19.04</v>
      </c>
      <c r="F14" t="s">
        <v>75</v>
      </c>
      <c r="G14" s="88">
        <v>2102.9</v>
      </c>
    </row>
    <row r="15" spans="1:7" ht="12.75">
      <c r="A15">
        <v>13</v>
      </c>
      <c r="B15">
        <v>1316.71</v>
      </c>
      <c r="C15">
        <v>59.703</v>
      </c>
      <c r="D15">
        <v>2.1</v>
      </c>
      <c r="E15">
        <v>20.07</v>
      </c>
      <c r="F15" t="s">
        <v>75</v>
      </c>
      <c r="G15" s="88">
        <v>1710.6</v>
      </c>
    </row>
    <row r="16" spans="1:7" ht="12.75">
      <c r="A16">
        <v>14</v>
      </c>
      <c r="B16">
        <v>1387.04</v>
      </c>
      <c r="C16">
        <v>71.14</v>
      </c>
      <c r="D16">
        <v>2.11</v>
      </c>
      <c r="E16">
        <v>22.85</v>
      </c>
      <c r="F16" t="s">
        <v>75</v>
      </c>
      <c r="G16" s="88">
        <v>1474.3</v>
      </c>
    </row>
    <row r="17" spans="1:7" ht="12.75">
      <c r="A17">
        <v>15</v>
      </c>
      <c r="B17">
        <v>1236.99</v>
      </c>
      <c r="C17">
        <v>55.305</v>
      </c>
      <c r="D17">
        <v>2.12</v>
      </c>
      <c r="E17">
        <v>21.17</v>
      </c>
      <c r="F17" t="s">
        <v>76</v>
      </c>
      <c r="G17" s="88">
        <v>2113.1</v>
      </c>
    </row>
    <row r="18" spans="1:7" ht="12.75">
      <c r="A18">
        <v>16</v>
      </c>
      <c r="B18">
        <v>1288.11</v>
      </c>
      <c r="C18">
        <v>58.922</v>
      </c>
      <c r="D18">
        <v>2.1</v>
      </c>
      <c r="E18">
        <v>22.43</v>
      </c>
      <c r="F18" t="s">
        <v>75</v>
      </c>
      <c r="G18" s="88">
        <v>2949.5</v>
      </c>
    </row>
    <row r="19" spans="1:7" ht="12.75">
      <c r="A19">
        <v>17</v>
      </c>
      <c r="B19">
        <v>1124.4</v>
      </c>
      <c r="C19">
        <v>39.707</v>
      </c>
      <c r="D19">
        <v>2.03</v>
      </c>
      <c r="E19">
        <v>25</v>
      </c>
      <c r="G19" s="88">
        <v>2838</v>
      </c>
    </row>
    <row r="20" spans="1:7" ht="12.75">
      <c r="A20">
        <v>18</v>
      </c>
      <c r="B20">
        <v>1453.21</v>
      </c>
      <c r="C20">
        <v>70.403</v>
      </c>
      <c r="D20">
        <v>1.99</v>
      </c>
      <c r="E20">
        <v>26.1</v>
      </c>
      <c r="G20" s="88">
        <v>2535.1</v>
      </c>
    </row>
    <row r="21" spans="1:7" ht="12.75">
      <c r="A21">
        <v>19</v>
      </c>
      <c r="B21">
        <v>1152</v>
      </c>
      <c r="C21">
        <v>48.329</v>
      </c>
      <c r="D21">
        <v>1.98</v>
      </c>
      <c r="E21">
        <v>29.22</v>
      </c>
      <c r="G21" s="88">
        <v>2157.8</v>
      </c>
    </row>
    <row r="22" spans="1:7" ht="12.75">
      <c r="A22">
        <v>20</v>
      </c>
      <c r="B22">
        <v>1253.76</v>
      </c>
      <c r="C22">
        <v>74.6</v>
      </c>
      <c r="D22">
        <v>2.05</v>
      </c>
      <c r="E22">
        <v>30.13</v>
      </c>
      <c r="G22" s="88">
        <v>1931.7</v>
      </c>
    </row>
    <row r="23" spans="1:7" ht="12.75">
      <c r="A23">
        <v>21</v>
      </c>
      <c r="B23">
        <v>1123.42</v>
      </c>
      <c r="C23">
        <v>42.715</v>
      </c>
      <c r="D23">
        <v>2</v>
      </c>
      <c r="E23">
        <v>29.6</v>
      </c>
      <c r="G23" s="88">
        <v>2316.4</v>
      </c>
    </row>
    <row r="24" spans="1:7" ht="12.75">
      <c r="A24">
        <v>22</v>
      </c>
      <c r="B24">
        <v>1167.81</v>
      </c>
      <c r="C24">
        <v>44.135</v>
      </c>
      <c r="D24">
        <v>1.97</v>
      </c>
      <c r="E24">
        <v>30.35</v>
      </c>
      <c r="G24" s="88">
        <v>3346.6</v>
      </c>
    </row>
    <row r="25" spans="1:7" ht="12.75">
      <c r="A25">
        <v>23</v>
      </c>
      <c r="B25">
        <v>1156.87</v>
      </c>
      <c r="C25">
        <v>47.012</v>
      </c>
      <c r="D25">
        <v>1.95</v>
      </c>
      <c r="E25">
        <v>29.31</v>
      </c>
      <c r="G25" s="88">
        <v>3567.8</v>
      </c>
    </row>
    <row r="26" spans="1:7" ht="12.75">
      <c r="A26">
        <v>24</v>
      </c>
      <c r="B26">
        <v>1259.71</v>
      </c>
      <c r="C26">
        <v>79.778</v>
      </c>
      <c r="D26">
        <v>2.11</v>
      </c>
      <c r="E26">
        <v>26.72</v>
      </c>
      <c r="G26" s="88">
        <v>2678.4</v>
      </c>
    </row>
    <row r="27" spans="1:7" ht="12.75">
      <c r="A27">
        <v>25</v>
      </c>
      <c r="B27">
        <v>1100.55</v>
      </c>
      <c r="C27">
        <v>37.977</v>
      </c>
      <c r="D27">
        <v>2.1</v>
      </c>
      <c r="E27">
        <v>26.51</v>
      </c>
      <c r="G27" s="88">
        <v>2782.2</v>
      </c>
    </row>
    <row r="28" spans="1:7" ht="12.75">
      <c r="A28">
        <v>26</v>
      </c>
      <c r="B28">
        <v>1097.79</v>
      </c>
      <c r="C28">
        <v>37.644</v>
      </c>
      <c r="D28">
        <v>2.09</v>
      </c>
      <c r="E28">
        <v>27.39</v>
      </c>
      <c r="G28" s="88">
        <v>2619.4</v>
      </c>
    </row>
    <row r="29" spans="1:7" ht="12.75">
      <c r="A29">
        <v>27</v>
      </c>
      <c r="B29">
        <v>1077.41</v>
      </c>
      <c r="C29">
        <v>36.239</v>
      </c>
      <c r="D29">
        <v>2.09</v>
      </c>
      <c r="E29">
        <v>29.27</v>
      </c>
      <c r="G29" s="88">
        <v>2158.4</v>
      </c>
    </row>
    <row r="30" spans="1:7" ht="12.75">
      <c r="A30">
        <v>28</v>
      </c>
      <c r="B30">
        <v>1079.73</v>
      </c>
      <c r="C30">
        <v>39.9</v>
      </c>
      <c r="D30">
        <v>2.09</v>
      </c>
      <c r="E30">
        <v>26.15</v>
      </c>
      <c r="G30" s="88">
        <v>2847.7</v>
      </c>
    </row>
    <row r="31" spans="1:7" ht="12.75">
      <c r="A31">
        <v>29</v>
      </c>
      <c r="B31">
        <v>1073.92</v>
      </c>
      <c r="C31">
        <v>36.379</v>
      </c>
      <c r="D31">
        <v>2.09</v>
      </c>
      <c r="E31">
        <v>26.43</v>
      </c>
      <c r="G31" s="88">
        <v>2313.1</v>
      </c>
    </row>
    <row r="32" spans="1:7" ht="12.75">
      <c r="A32">
        <v>30</v>
      </c>
      <c r="B32">
        <v>992.57</v>
      </c>
      <c r="C32">
        <v>31.986</v>
      </c>
      <c r="D32">
        <v>2.1</v>
      </c>
      <c r="E32">
        <v>25.65</v>
      </c>
      <c r="F32" t="s">
        <v>75</v>
      </c>
      <c r="G32" s="88">
        <v>2040.5</v>
      </c>
    </row>
    <row r="33" spans="1:7" ht="12.75">
      <c r="A33" t="s">
        <v>65</v>
      </c>
      <c r="B33">
        <v>39425.11</v>
      </c>
      <c r="C33">
        <v>171.798</v>
      </c>
      <c r="D33">
        <v>2.11</v>
      </c>
      <c r="E33">
        <v>19.87</v>
      </c>
      <c r="F33" t="s">
        <v>76</v>
      </c>
      <c r="G33" s="88">
        <v>2209.1</v>
      </c>
    </row>
    <row r="34" spans="1:5" ht="12.75">
      <c r="A34" t="s">
        <v>65</v>
      </c>
      <c r="B34">
        <v>42373.8</v>
      </c>
      <c r="C34">
        <v>67.175</v>
      </c>
      <c r="D34">
        <v>2.07</v>
      </c>
      <c r="E34">
        <v>12.56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2016-05-10T06:54:04Z</cp:lastPrinted>
  <dcterms:created xsi:type="dcterms:W3CDTF">2010-01-29T08:37:16Z</dcterms:created>
  <dcterms:modified xsi:type="dcterms:W3CDTF">2016-07-05T14:29:08Z</dcterms:modified>
  <cp:category/>
  <cp:version/>
  <cp:contentType/>
  <cp:contentStatus/>
</cp:coreProperties>
</file>