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'Додаток'!#REF!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'Додаток'!$A$1:$X$53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<sst xmlns="http://schemas.openxmlformats.org/spreadsheetml/2006/main" count="125" uniqueCount="94">
  <si>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</si>
  <si>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</si>
  <si>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</si>
  <si>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</si>
  <si>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</si>
  <si>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</si>
  <si>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</si>
  <si>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</si>
  <si>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</si>
  <si>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</si>
  <si>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</si>
  <si>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</si>
  <si>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</si>
  <si>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</si>
  <si>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</si>
  <si>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</si>
  <si>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</si>
  <si>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</si>
  <si>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</si>
  <si>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</si>
  <si>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</si>
  <si>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</si>
  <si>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</si>
  <si>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</si>
  <si>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</si>
  <si>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</si>
  <si>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</si>
  <si>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</si>
  <si>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</si>
  <si>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</si>
  <si>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</si>
  <si>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</si>
  <si>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</si>
  <si>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</si>
  <si>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</si>
  <si>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</si>
  <si>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</si>
  <si>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</si>
  <si>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</si>
  <si>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служби, відповідальної за облік газу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</si>
  <si>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</si>
  <si>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</si>
  <si>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</si>
  <si>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</si>
  <si>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</si>
  <si>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</si>
  <si>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</si>
  <si>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</si>
  <si>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</si>
  <si>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</si>
  <si>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</si>
  <si>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</t>
    </r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по  (УГГ м. Красноармійськ,                                                                                                                                                                                            м. Краматорськ, м. Константинівка, м. Слав'янськ, м. Артемовськ)</t>
    </r>
  </si>
  <si>
    <t xml:space="preserve">Краматорське ЛВУМГ </t>
  </si>
  <si>
    <t>УГГ м. Краматорськ, УГГ м.Костянтинівка, УГГ м Слов'янськ, УГГ м. Артемівськ</t>
  </si>
  <si>
    <r>
      <t xml:space="preserve">          переданого Краматорським ЛВУМГ  та прийнятого ПАТ "ДОНЕЦЬКОБЛГАЗ" по УГГ м.Красноармійськ</t>
    </r>
    <r>
      <rPr>
        <b/>
        <sz val="11"/>
        <rFont val="Arial"/>
        <family val="2"/>
      </rPr>
      <t>,</t>
    </r>
  </si>
  <si>
    <t>ГРС Селідово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</si>
  <si>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</si>
  <si>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</si>
  <si>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</si>
  <si>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</si>
  <si>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</si>
  <si>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</si>
  <si>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</si>
  <si>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AB</t>
  </si>
  <si>
    <t xml:space="preserve"> B</t>
  </si>
  <si>
    <t>Итого</t>
  </si>
  <si>
    <t>ГРС -1 Курахово</t>
  </si>
  <si>
    <t>ГРС-2 Курахово</t>
  </si>
  <si>
    <t>ГРС Вугледар</t>
  </si>
  <si>
    <t>ГРС р/г "Оленівський"</t>
  </si>
  <si>
    <t>ГРС Волноваха</t>
  </si>
  <si>
    <t>ГРС Новотроїцьке</t>
  </si>
  <si>
    <t>ГРС Володимирівка</t>
  </si>
  <si>
    <t>ГРС Ольгінка</t>
  </si>
  <si>
    <t>ГРС Донське</t>
  </si>
  <si>
    <t>ГРС Краматорськ</t>
  </si>
  <si>
    <t>ГРС Промінь</t>
  </si>
  <si>
    <t>ГРС смт.Очеретино</t>
  </si>
  <si>
    <t>ГРС Кіндратвка</t>
  </si>
  <si>
    <t>ГРС р/г "Костянтинівський"</t>
  </si>
  <si>
    <t>ГРС р/г ім "Леніна"</t>
  </si>
  <si>
    <t>ГРС Дзержинськ</t>
  </si>
  <si>
    <t>ГРС Щербинівська ПТФ</t>
  </si>
  <si>
    <t>ГРС р/г "Маріупольський" (Чермалик)</t>
  </si>
  <si>
    <t>Лист 1</t>
  </si>
  <si>
    <t>Данные по объекту BYT (осн.) за 4/16.</t>
  </si>
  <si>
    <t>1555143,75*</t>
  </si>
  <si>
    <t>6818555,23*</t>
  </si>
  <si>
    <t>Данные по объекту ГРС 2 СлавТЭС 1-3 (осн.) за 4/16.</t>
  </si>
  <si>
    <t>А.М. Левкович</t>
  </si>
  <si>
    <t>ГРС Часов Яр               (2 споживач)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</si>
  <si>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Амвросіївка-Горловка-Слов`янськ, Краматорськ-Донецьк-Маріуполь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01.05.2016р.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31.05.2016р.</t>
    </r>
  </si>
  <si>
    <r>
      <t xml:space="preserve">    з газопроводу  Амвросієвка-Горловка-Слов'янськ, Краматорськ-Донецьк-Маріуполь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01.05.2016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31.05.2016 </t>
    </r>
    <r>
      <rPr>
        <u val="single"/>
        <sz val="11"/>
        <rFont val="Arial"/>
        <family val="2"/>
      </rPr>
      <t xml:space="preserve"> </t>
    </r>
  </si>
  <si>
    <t>відс.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</si>
</sst>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0000000000000000000000000"/>
    <numFmt numFmtId="203" formatCode="0.000000000000000000000000000"/>
    <numFmt numFmtId="204" formatCode="0.0000000000000000000000000000"/>
    <numFmt numFmtId="205" formatCode="0.00000000000000000000000000000"/>
    <numFmt numFmtId="206" formatCode="0.000000000000000000000000000000"/>
    <numFmt numFmtId="207" formatCode="0.0000000000000000000000000000000"/>
    <numFmt numFmtId="208" formatCode="0.00000000000000000000000000000000"/>
    <numFmt numFmtId="209" formatCode="0.000000000000000000000000000000000"/>
    <numFmt numFmtId="210" formatCode="_-* #,##0.0_р_._-;\-* #,##0.0_р_._-;_-* &quot;-&quot;??_р_._-;_-@_-"/>
    <numFmt numFmtId="211" formatCode="_-* #,##0_р_._-;\-* #,##0_р_._-;_-* &quot;-&quot;??_р_._-;_-@_-"/>
  </numFmts>
  <fonts count="7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3" fillId="0" borderId="12" xfId="0" applyNumberFormat="1" applyFont="1" applyBorder="1" applyAlignment="1">
      <alignment horizontal="center" wrapText="1"/>
    </xf>
    <xf numFmtId="2" fontId="74" fillId="0" borderId="12" xfId="0" applyNumberFormat="1" applyFont="1" applyBorder="1" applyAlignment="1">
      <alignment horizontal="center" vertical="center" wrapText="1"/>
    </xf>
    <xf numFmtId="1" fontId="75" fillId="0" borderId="13" xfId="0" applyNumberFormat="1" applyFont="1" applyBorder="1" applyAlignment="1">
      <alignment horizontal="center" wrapText="1"/>
    </xf>
    <xf numFmtId="1" fontId="75" fillId="0" borderId="13" xfId="0" applyNumberFormat="1" applyFont="1" applyBorder="1" applyAlignment="1">
      <alignment horizontal="center" vertical="center" wrapText="1"/>
    </xf>
    <xf numFmtId="1" fontId="76" fillId="0" borderId="10" xfId="0" applyNumberFormat="1" applyFont="1" applyBorder="1" applyAlignment="1">
      <alignment horizontal="center" vertical="center" wrapText="1"/>
    </xf>
    <xf numFmtId="2" fontId="7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Fill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 textRotation="90" wrapText="1"/>
    </xf>
    <xf numFmtId="0" fontId="78" fillId="0" borderId="22" xfId="0" applyFont="1" applyBorder="1" applyAlignment="1">
      <alignment horizontal="center" vertical="center" textRotation="90" wrapText="1"/>
    </xf>
    <xf numFmtId="0" fontId="78" fillId="0" borderId="23" xfId="0" applyFont="1" applyBorder="1" applyAlignment="1">
      <alignment horizontal="center" vertical="center" textRotation="90" wrapText="1"/>
    </xf>
    <xf numFmtId="17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90" zoomScaleNormal="90" zoomScaleSheetLayoutView="100" zoomScalePageLayoutView="0" workbookViewId="0" topLeftCell="A13">
      <selection activeCell="Q30" sqref="Q30"/>
    </sheetView>
  </sheetViews>
  <sheetFormatPr defaultColWidth="9.00390625" defaultRowHeight="12.75"/>
  <cols>
    <col min="1" max="1" width="1.00390625" style="60" customWidth="1"/>
    <col min="2" max="2" width="4.75390625" style="60" customWidth="1"/>
    <col min="3" max="3" width="7.25390625" style="60" customWidth="1"/>
    <col min="4" max="4" width="7.75390625" style="60" customWidth="1"/>
    <col min="5" max="6" width="7.875" style="60" customWidth="1"/>
    <col min="7" max="7" width="7.75390625" style="60" customWidth="1"/>
    <col min="8" max="8" width="8.00390625" style="60" customWidth="1"/>
    <col min="9" max="9" width="7.75390625" style="60" customWidth="1"/>
    <col min="10" max="10" width="7.625" style="60" customWidth="1"/>
    <col min="11" max="11" width="8.125" style="60" customWidth="1"/>
    <col min="12" max="12" width="7.375" style="60" customWidth="1"/>
    <col min="13" max="14" width="7.875" style="60" customWidth="1"/>
    <col min="15" max="15" width="7.25390625" style="60" customWidth="1"/>
    <col min="16" max="17" width="7.75390625" style="60" customWidth="1"/>
    <col min="18" max="19" width="7.375" style="60" customWidth="1"/>
    <col min="20" max="21" width="8.125" style="60" customWidth="1"/>
    <col min="22" max="22" width="7.625" style="60" customWidth="1"/>
    <col min="23" max="23" width="8.25390625" style="60" customWidth="1"/>
    <col min="24" max="24" width="7.375" style="60" customWidth="1"/>
    <col min="25" max="25" width="7.00390625" style="60" customWidth="1"/>
    <col min="26" max="26" width="6.375" style="60" customWidth="1"/>
    <col min="27" max="28" width="9.125" style="60" customWidth="1"/>
    <col min="29" max="29" width="9.125" style="61" customWidth="1"/>
    <col min="30" max="16384" width="9.125" style="60" customWidth="1"/>
  </cols>
  <sheetData>
    <row r="1" spans="2:10" ht="15">
      <c r="B1" s="35" t="s">
        <v>30</v>
      </c>
      <c r="C1" s="35"/>
      <c r="D1" s="35"/>
      <c r="E1" s="35"/>
      <c r="F1" s="35"/>
      <c r="G1" s="35"/>
      <c r="H1" s="35"/>
      <c r="I1" s="2"/>
      <c r="J1" s="2"/>
    </row>
    <row r="2" spans="2:10" ht="15">
      <c r="B2" s="35" t="s">
        <v>44</v>
      </c>
      <c r="C2" s="35"/>
      <c r="D2" s="35"/>
      <c r="E2" s="35"/>
      <c r="F2" s="35"/>
      <c r="G2" s="35"/>
      <c r="H2" s="35"/>
      <c r="I2" s="2"/>
      <c r="J2" s="2"/>
    </row>
    <row r="3" spans="2:27" ht="15">
      <c r="B3" s="36" t="s">
        <v>45</v>
      </c>
      <c r="C3" s="35"/>
      <c r="D3" s="35"/>
      <c r="E3" s="35"/>
      <c r="F3" s="35"/>
      <c r="G3" s="35"/>
      <c r="H3" s="35"/>
      <c r="I3" s="2"/>
      <c r="J3" s="2"/>
      <c r="K3" s="63"/>
      <c r="L3" s="63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">
      <c r="B4" s="35" t="s">
        <v>32</v>
      </c>
      <c r="C4" s="35"/>
      <c r="D4" s="35"/>
      <c r="E4" s="35"/>
      <c r="F4" s="35"/>
      <c r="G4" s="35"/>
      <c r="H4" s="35"/>
      <c r="I4" s="2"/>
      <c r="J4" s="2"/>
      <c r="K4" s="63"/>
      <c r="L4" s="63"/>
      <c r="M4" s="63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>
      <c r="B5" s="35" t="s">
        <v>46</v>
      </c>
      <c r="C5" s="35"/>
      <c r="D5" s="35"/>
      <c r="E5" s="35"/>
      <c r="F5" s="35"/>
      <c r="G5" s="35"/>
      <c r="H5" s="35"/>
      <c r="I5" s="2"/>
      <c r="J5" s="2"/>
      <c r="K5" s="63"/>
      <c r="L5" s="63"/>
      <c r="M5" s="63"/>
      <c r="N5" s="6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>
      <c r="C6" s="70" t="s">
        <v>18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2:27" ht="38.25" customHeight="1">
      <c r="B7" s="75" t="s">
        <v>51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37"/>
      <c r="AA7" s="37"/>
    </row>
    <row r="8" spans="2:27" ht="18" customHeight="1">
      <c r="B8" s="77" t="s">
        <v>91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37"/>
      <c r="AA8" s="37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67" t="s">
        <v>26</v>
      </c>
      <c r="C10" s="81" t="s">
        <v>17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81" t="s">
        <v>6</v>
      </c>
      <c r="P10" s="82"/>
      <c r="Q10" s="82"/>
      <c r="R10" s="82"/>
      <c r="S10" s="82"/>
      <c r="T10" s="82"/>
      <c r="U10" s="72" t="s">
        <v>22</v>
      </c>
      <c r="V10" s="67" t="s">
        <v>23</v>
      </c>
      <c r="W10" s="67" t="s">
        <v>35</v>
      </c>
      <c r="X10" s="67" t="s">
        <v>25</v>
      </c>
      <c r="Y10" s="67" t="s">
        <v>24</v>
      </c>
      <c r="Z10" s="3"/>
      <c r="AB10" s="61"/>
      <c r="AC10" s="60"/>
    </row>
    <row r="11" spans="2:29" ht="48.75" customHeight="1">
      <c r="B11" s="68"/>
      <c r="C11" s="78" t="s">
        <v>2</v>
      </c>
      <c r="D11" s="66" t="s">
        <v>3</v>
      </c>
      <c r="E11" s="66" t="s">
        <v>4</v>
      </c>
      <c r="F11" s="66" t="s">
        <v>5</v>
      </c>
      <c r="G11" s="66" t="s">
        <v>8</v>
      </c>
      <c r="H11" s="66" t="s">
        <v>9</v>
      </c>
      <c r="I11" s="66" t="s">
        <v>10</v>
      </c>
      <c r="J11" s="66" t="s">
        <v>11</v>
      </c>
      <c r="K11" s="66" t="s">
        <v>12</v>
      </c>
      <c r="L11" s="66" t="s">
        <v>13</v>
      </c>
      <c r="M11" s="67" t="s">
        <v>14</v>
      </c>
      <c r="N11" s="67" t="s">
        <v>15</v>
      </c>
      <c r="O11" s="67" t="s">
        <v>7</v>
      </c>
      <c r="P11" s="67" t="s">
        <v>19</v>
      </c>
      <c r="Q11" s="67" t="s">
        <v>33</v>
      </c>
      <c r="R11" s="67" t="s">
        <v>20</v>
      </c>
      <c r="S11" s="67" t="s">
        <v>34</v>
      </c>
      <c r="T11" s="67" t="s">
        <v>21</v>
      </c>
      <c r="U11" s="73"/>
      <c r="V11" s="68"/>
      <c r="W11" s="68"/>
      <c r="X11" s="68"/>
      <c r="Y11" s="68"/>
      <c r="Z11" s="3"/>
      <c r="AB11" s="61"/>
      <c r="AC11" s="60"/>
    </row>
    <row r="12" spans="2:29" ht="15.75" customHeight="1">
      <c r="B12" s="68"/>
      <c r="C12" s="78"/>
      <c r="D12" s="66"/>
      <c r="E12" s="66"/>
      <c r="F12" s="66"/>
      <c r="G12" s="66"/>
      <c r="H12" s="66"/>
      <c r="I12" s="66"/>
      <c r="J12" s="66"/>
      <c r="K12" s="66"/>
      <c r="L12" s="66"/>
      <c r="M12" s="68"/>
      <c r="N12" s="68"/>
      <c r="O12" s="68"/>
      <c r="P12" s="68"/>
      <c r="Q12" s="68"/>
      <c r="R12" s="68"/>
      <c r="S12" s="68"/>
      <c r="T12" s="68"/>
      <c r="U12" s="73"/>
      <c r="V12" s="68"/>
      <c r="W12" s="68"/>
      <c r="X12" s="68"/>
      <c r="Y12" s="68"/>
      <c r="Z12" s="3"/>
      <c r="AB12" s="61"/>
      <c r="AC12" s="60"/>
    </row>
    <row r="13" spans="2:29" ht="30" customHeight="1">
      <c r="B13" s="76"/>
      <c r="C13" s="78"/>
      <c r="D13" s="66"/>
      <c r="E13" s="66"/>
      <c r="F13" s="66"/>
      <c r="G13" s="66"/>
      <c r="H13" s="66"/>
      <c r="I13" s="66"/>
      <c r="J13" s="66"/>
      <c r="K13" s="66"/>
      <c r="L13" s="66"/>
      <c r="M13" s="69"/>
      <c r="N13" s="69"/>
      <c r="O13" s="69"/>
      <c r="P13" s="69"/>
      <c r="Q13" s="69"/>
      <c r="R13" s="69"/>
      <c r="S13" s="69"/>
      <c r="T13" s="69"/>
      <c r="U13" s="74"/>
      <c r="V13" s="69"/>
      <c r="W13" s="69"/>
      <c r="X13" s="69"/>
      <c r="Y13" s="69"/>
      <c r="Z13" s="3"/>
      <c r="AB13" s="61"/>
      <c r="AC13" s="60"/>
    </row>
    <row r="14" spans="2:29" ht="12.75">
      <c r="B14" s="14">
        <v>1</v>
      </c>
      <c r="C14" s="102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6"/>
      <c r="P14" s="103"/>
      <c r="Q14" s="104"/>
      <c r="R14" s="103"/>
      <c r="S14" s="104"/>
      <c r="T14" s="103"/>
      <c r="U14" s="7"/>
      <c r="V14" s="7"/>
      <c r="W14" s="47"/>
      <c r="X14" s="47"/>
      <c r="Y14" s="105"/>
      <c r="AA14" s="106">
        <f aca="true" t="shared" si="0" ref="AA14:AA43">SUM(C14:N14)</f>
        <v>0</v>
      </c>
      <c r="AB14" s="107" t="str">
        <f>IF(AA14=100,"ОК"," ")</f>
        <v> </v>
      </c>
      <c r="AC14" s="60"/>
    </row>
    <row r="15" spans="2:29" ht="12.75">
      <c r="B15" s="14">
        <v>2</v>
      </c>
      <c r="C15" s="102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6"/>
      <c r="P15" s="103"/>
      <c r="Q15" s="104"/>
      <c r="R15" s="103"/>
      <c r="S15" s="104"/>
      <c r="T15" s="103"/>
      <c r="U15" s="7"/>
      <c r="V15" s="7"/>
      <c r="W15" s="47"/>
      <c r="X15" s="47"/>
      <c r="Y15" s="105"/>
      <c r="AA15" s="106">
        <f t="shared" si="0"/>
        <v>0</v>
      </c>
      <c r="AB15" s="107" t="str">
        <f>IF(AA15=100,"ОК"," ")</f>
        <v> </v>
      </c>
      <c r="AC15" s="60"/>
    </row>
    <row r="16" spans="2:29" ht="12.75">
      <c r="B16" s="14">
        <v>3</v>
      </c>
      <c r="C16" s="102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6"/>
      <c r="P16" s="103"/>
      <c r="Q16" s="104"/>
      <c r="R16" s="103"/>
      <c r="S16" s="104"/>
      <c r="T16" s="103"/>
      <c r="U16" s="7"/>
      <c r="V16" s="7"/>
      <c r="W16" s="47"/>
      <c r="X16" s="105"/>
      <c r="Y16" s="105"/>
      <c r="AA16" s="106">
        <f t="shared" si="0"/>
        <v>0</v>
      </c>
      <c r="AB16" s="107" t="str">
        <f>IF(AA16=100,"ОК"," ")</f>
        <v> </v>
      </c>
      <c r="AC16" s="60"/>
    </row>
    <row r="17" spans="2:28" s="108" customFormat="1" ht="12.75">
      <c r="B17" s="38">
        <v>4</v>
      </c>
      <c r="C17" s="39">
        <v>92.7314</v>
      </c>
      <c r="D17" s="39">
        <v>4.0392</v>
      </c>
      <c r="E17" s="39">
        <v>0.9606</v>
      </c>
      <c r="F17" s="39">
        <v>0.1199</v>
      </c>
      <c r="G17" s="39">
        <v>0.1985</v>
      </c>
      <c r="H17" s="39">
        <v>0.0104</v>
      </c>
      <c r="I17" s="39">
        <v>0.0617</v>
      </c>
      <c r="J17" s="39">
        <v>0.0467</v>
      </c>
      <c r="K17" s="39">
        <v>0.0665</v>
      </c>
      <c r="L17" s="39">
        <v>0.0077</v>
      </c>
      <c r="M17" s="39">
        <v>1.4841</v>
      </c>
      <c r="N17" s="39">
        <v>0.2733</v>
      </c>
      <c r="O17" s="39">
        <v>0.7242</v>
      </c>
      <c r="P17" s="40">
        <v>34.85</v>
      </c>
      <c r="Q17" s="41">
        <v>8324</v>
      </c>
      <c r="R17" s="40">
        <v>38.6</v>
      </c>
      <c r="S17" s="42">
        <v>9218</v>
      </c>
      <c r="T17" s="40">
        <v>49.77</v>
      </c>
      <c r="U17" s="40"/>
      <c r="V17" s="42"/>
      <c r="W17" s="57"/>
      <c r="X17" s="58"/>
      <c r="Y17" s="39"/>
      <c r="AA17" s="109">
        <f>SUM(C17:N17)</f>
        <v>100</v>
      </c>
      <c r="AB17" s="110"/>
    </row>
    <row r="18" spans="2:29" ht="12.75">
      <c r="B18" s="14">
        <v>5</v>
      </c>
      <c r="C18" s="102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03"/>
      <c r="Q18" s="104"/>
      <c r="R18" s="103"/>
      <c r="S18" s="104"/>
      <c r="T18" s="103"/>
      <c r="U18" s="7"/>
      <c r="V18" s="7"/>
      <c r="W18" s="47"/>
      <c r="X18" s="47"/>
      <c r="Y18" s="105"/>
      <c r="AA18" s="106">
        <f t="shared" si="0"/>
        <v>0</v>
      </c>
      <c r="AB18" s="107" t="str">
        <f aca="true" t="shared" si="1" ref="AB18:AB43">IF(AA18=100,"ОК"," ")</f>
        <v> </v>
      </c>
      <c r="AC18" s="60"/>
    </row>
    <row r="19" spans="2:29" ht="12.75">
      <c r="B19" s="14">
        <v>6</v>
      </c>
      <c r="C19" s="102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03"/>
      <c r="Q19" s="104"/>
      <c r="R19" s="103"/>
      <c r="S19" s="104"/>
      <c r="T19" s="103"/>
      <c r="U19" s="7"/>
      <c r="V19" s="7"/>
      <c r="W19" s="47"/>
      <c r="X19" s="47"/>
      <c r="Y19" s="105"/>
      <c r="AA19" s="106">
        <f t="shared" si="0"/>
        <v>0</v>
      </c>
      <c r="AB19" s="107" t="str">
        <f t="shared" si="1"/>
        <v> </v>
      </c>
      <c r="AC19" s="60"/>
    </row>
    <row r="20" spans="2:29" ht="12.75">
      <c r="B20" s="14">
        <v>7</v>
      </c>
      <c r="C20" s="102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103"/>
      <c r="Q20" s="104"/>
      <c r="R20" s="103"/>
      <c r="S20" s="104"/>
      <c r="T20" s="103"/>
      <c r="U20" s="7"/>
      <c r="V20" s="7"/>
      <c r="W20" s="47"/>
      <c r="X20" s="47"/>
      <c r="Y20" s="105"/>
      <c r="AA20" s="106">
        <f t="shared" si="0"/>
        <v>0</v>
      </c>
      <c r="AB20" s="107" t="str">
        <f t="shared" si="1"/>
        <v> </v>
      </c>
      <c r="AC20" s="60"/>
    </row>
    <row r="21" spans="2:29" ht="12.75">
      <c r="B21" s="14">
        <v>8</v>
      </c>
      <c r="C21" s="10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103"/>
      <c r="Q21" s="104"/>
      <c r="R21" s="103"/>
      <c r="S21" s="104"/>
      <c r="T21" s="103"/>
      <c r="U21" s="7"/>
      <c r="V21" s="7"/>
      <c r="W21" s="47"/>
      <c r="X21" s="47"/>
      <c r="Y21" s="105"/>
      <c r="AA21" s="106">
        <f t="shared" si="0"/>
        <v>0</v>
      </c>
      <c r="AB21" s="107" t="str">
        <f t="shared" si="1"/>
        <v> </v>
      </c>
      <c r="AC21" s="60"/>
    </row>
    <row r="22" spans="2:29" ht="15" customHeight="1">
      <c r="B22" s="14">
        <v>9</v>
      </c>
      <c r="C22" s="102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103"/>
      <c r="Q22" s="104"/>
      <c r="R22" s="103"/>
      <c r="S22" s="104"/>
      <c r="T22" s="103"/>
      <c r="U22" s="7"/>
      <c r="V22" s="7"/>
      <c r="W22" s="111"/>
      <c r="X22" s="111"/>
      <c r="Y22" s="111"/>
      <c r="AA22" s="106">
        <f t="shared" si="0"/>
        <v>0</v>
      </c>
      <c r="AB22" s="107" t="str">
        <f t="shared" si="1"/>
        <v> </v>
      </c>
      <c r="AC22" s="60"/>
    </row>
    <row r="23" spans="2:28" s="108" customFormat="1" ht="12.75">
      <c r="B23" s="38">
        <v>10</v>
      </c>
      <c r="C23" s="39">
        <v>92.6015</v>
      </c>
      <c r="D23" s="39">
        <v>4.0743</v>
      </c>
      <c r="E23" s="39">
        <v>0.9772</v>
      </c>
      <c r="F23" s="39">
        <v>0.1237</v>
      </c>
      <c r="G23" s="39">
        <v>0.2039</v>
      </c>
      <c r="H23" s="39">
        <v>0.0033</v>
      </c>
      <c r="I23" s="39">
        <v>0.062</v>
      </c>
      <c r="J23" s="39">
        <v>0.0523</v>
      </c>
      <c r="K23" s="39">
        <v>0.0408</v>
      </c>
      <c r="L23" s="39">
        <v>0.0078</v>
      </c>
      <c r="M23" s="39">
        <v>1.5643</v>
      </c>
      <c r="N23" s="39">
        <v>0.2889</v>
      </c>
      <c r="O23" s="39">
        <v>0.7245</v>
      </c>
      <c r="P23" s="40">
        <v>34.81</v>
      </c>
      <c r="Q23" s="41">
        <v>8314</v>
      </c>
      <c r="R23" s="40">
        <v>38.55</v>
      </c>
      <c r="S23" s="41">
        <v>9207</v>
      </c>
      <c r="T23" s="40">
        <v>49.7</v>
      </c>
      <c r="U23" s="42"/>
      <c r="V23" s="42"/>
      <c r="W23" s="57"/>
      <c r="X23" s="58"/>
      <c r="Y23" s="39"/>
      <c r="AA23" s="109">
        <f>SUM(C23:N23)</f>
        <v>100</v>
      </c>
      <c r="AB23" s="110"/>
    </row>
    <row r="24" spans="2:29" ht="12.75">
      <c r="B24" s="14">
        <v>11</v>
      </c>
      <c r="C24" s="10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103"/>
      <c r="Q24" s="104"/>
      <c r="R24" s="103"/>
      <c r="S24" s="104"/>
      <c r="T24" s="103"/>
      <c r="U24" s="7"/>
      <c r="V24" s="7"/>
      <c r="W24" s="47"/>
      <c r="X24" s="47"/>
      <c r="Y24" s="105"/>
      <c r="AA24" s="106">
        <f t="shared" si="0"/>
        <v>0</v>
      </c>
      <c r="AB24" s="107" t="str">
        <f t="shared" si="1"/>
        <v> </v>
      </c>
      <c r="AC24" s="60"/>
    </row>
    <row r="25" spans="2:29" ht="12.75">
      <c r="B25" s="38">
        <v>12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0"/>
      <c r="S25" s="41"/>
      <c r="T25" s="40"/>
      <c r="U25" s="40"/>
      <c r="V25" s="7"/>
      <c r="W25" s="47"/>
      <c r="X25" s="47"/>
      <c r="Y25" s="105"/>
      <c r="AA25" s="106">
        <f t="shared" si="0"/>
        <v>0</v>
      </c>
      <c r="AB25" s="107" t="str">
        <f t="shared" si="1"/>
        <v> </v>
      </c>
      <c r="AC25" s="60"/>
    </row>
    <row r="26" spans="2:29" ht="12.75">
      <c r="B26" s="14">
        <v>13</v>
      </c>
      <c r="C26" s="10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03"/>
      <c r="Q26" s="104"/>
      <c r="R26" s="103"/>
      <c r="S26" s="104"/>
      <c r="T26" s="103"/>
      <c r="U26" s="7"/>
      <c r="V26" s="7"/>
      <c r="W26" s="47"/>
      <c r="X26" s="47"/>
      <c r="Y26" s="105"/>
      <c r="AA26" s="106">
        <f t="shared" si="0"/>
        <v>0</v>
      </c>
      <c r="AB26" s="107" t="str">
        <f t="shared" si="1"/>
        <v> </v>
      </c>
      <c r="AC26" s="60"/>
    </row>
    <row r="27" spans="2:29" ht="12.75">
      <c r="B27" s="38">
        <v>14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41"/>
      <c r="R27" s="40"/>
      <c r="S27" s="41"/>
      <c r="T27" s="40"/>
      <c r="U27" s="42"/>
      <c r="V27" s="42"/>
      <c r="W27" s="43"/>
      <c r="X27" s="44"/>
      <c r="Y27" s="45"/>
      <c r="AA27" s="106">
        <f>SUM(C27:N27)</f>
        <v>0</v>
      </c>
      <c r="AB27" s="107" t="str">
        <f>IF(AA27=100,"ОК"," ")</f>
        <v> </v>
      </c>
      <c r="AC27" s="60"/>
    </row>
    <row r="28" spans="2:28" s="108" customFormat="1" ht="12.75">
      <c r="B28" s="38">
        <v>15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0"/>
      <c r="S28" s="42"/>
      <c r="T28" s="40"/>
      <c r="U28" s="42"/>
      <c r="V28" s="42"/>
      <c r="W28" s="43"/>
      <c r="X28" s="44"/>
      <c r="Y28" s="45"/>
      <c r="AA28" s="109">
        <f>SUM(C28:N28)</f>
        <v>0</v>
      </c>
      <c r="AB28" s="110"/>
    </row>
    <row r="29" spans="2:29" ht="12.75">
      <c r="B29" s="15">
        <v>16</v>
      </c>
      <c r="C29" s="105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103"/>
      <c r="Q29" s="104"/>
      <c r="R29" s="103"/>
      <c r="S29" s="104"/>
      <c r="T29" s="103"/>
      <c r="U29" s="7"/>
      <c r="V29" s="7"/>
      <c r="W29" s="47"/>
      <c r="X29" s="47"/>
      <c r="Y29" s="105"/>
      <c r="AA29" s="106">
        <f t="shared" si="0"/>
        <v>0</v>
      </c>
      <c r="AB29" s="107" t="str">
        <f t="shared" si="1"/>
        <v> </v>
      </c>
      <c r="AC29" s="60"/>
    </row>
    <row r="30" spans="2:29" ht="12.75">
      <c r="B30" s="15">
        <v>17</v>
      </c>
      <c r="C30" s="105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103"/>
      <c r="Q30" s="104"/>
      <c r="R30" s="103"/>
      <c r="S30" s="104"/>
      <c r="T30" s="103"/>
      <c r="U30" s="7"/>
      <c r="V30" s="7"/>
      <c r="W30" s="47"/>
      <c r="X30" s="47"/>
      <c r="Y30" s="105"/>
      <c r="AA30" s="106">
        <f t="shared" si="0"/>
        <v>0</v>
      </c>
      <c r="AB30" s="107" t="str">
        <f t="shared" si="1"/>
        <v> </v>
      </c>
      <c r="AC30" s="60"/>
    </row>
    <row r="31" spans="2:28" s="108" customFormat="1" ht="12.75">
      <c r="B31" s="38">
        <v>18</v>
      </c>
      <c r="C31" s="39">
        <v>92.5917</v>
      </c>
      <c r="D31" s="39">
        <v>4.037</v>
      </c>
      <c r="E31" s="39">
        <v>0.9758</v>
      </c>
      <c r="F31" s="39">
        <v>0.1244</v>
      </c>
      <c r="G31" s="39">
        <v>0.205</v>
      </c>
      <c r="H31" s="39">
        <v>0.0045</v>
      </c>
      <c r="I31" s="39">
        <v>0.0682</v>
      </c>
      <c r="J31" s="39">
        <v>0.0538</v>
      </c>
      <c r="K31" s="39">
        <v>0.0609</v>
      </c>
      <c r="L31" s="39">
        <v>0.009</v>
      </c>
      <c r="M31" s="39">
        <v>1.5793</v>
      </c>
      <c r="N31" s="39">
        <v>0.2904</v>
      </c>
      <c r="O31" s="39">
        <v>0.7252</v>
      </c>
      <c r="P31" s="40">
        <v>34.83</v>
      </c>
      <c r="Q31" s="41">
        <v>8319</v>
      </c>
      <c r="R31" s="40">
        <v>38.57</v>
      </c>
      <c r="S31" s="42">
        <v>9212</v>
      </c>
      <c r="T31" s="40">
        <v>49.71</v>
      </c>
      <c r="U31" s="42">
        <v>-11.3</v>
      </c>
      <c r="V31" s="42">
        <v>-10</v>
      </c>
      <c r="W31" s="43" t="s">
        <v>93</v>
      </c>
      <c r="X31" s="44">
        <v>0.006</v>
      </c>
      <c r="Y31" s="45">
        <v>0.0001</v>
      </c>
      <c r="AA31" s="109">
        <f>SUM(C31:N31)</f>
        <v>100.00000000000001</v>
      </c>
      <c r="AB31" s="110"/>
    </row>
    <row r="32" spans="2:28" s="112" customFormat="1" ht="12.75">
      <c r="B32" s="38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5"/>
      <c r="R32" s="54"/>
      <c r="S32" s="56"/>
      <c r="T32" s="54"/>
      <c r="U32" s="56"/>
      <c r="V32" s="56"/>
      <c r="W32" s="43"/>
      <c r="X32" s="44"/>
      <c r="Y32" s="45"/>
      <c r="AA32" s="113">
        <f>SUM(C32:N32)</f>
        <v>0</v>
      </c>
      <c r="AB32" s="114"/>
    </row>
    <row r="33" spans="2:29" ht="12.75">
      <c r="B33" s="15">
        <v>20</v>
      </c>
      <c r="C33" s="105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103"/>
      <c r="Q33" s="104"/>
      <c r="R33" s="103"/>
      <c r="S33" s="104"/>
      <c r="T33" s="103"/>
      <c r="U33" s="7"/>
      <c r="V33" s="7"/>
      <c r="W33" s="47"/>
      <c r="X33" s="47"/>
      <c r="Y33" s="105"/>
      <c r="AA33" s="106">
        <f t="shared" si="0"/>
        <v>0</v>
      </c>
      <c r="AB33" s="107" t="str">
        <f t="shared" si="1"/>
        <v> </v>
      </c>
      <c r="AC33" s="60"/>
    </row>
    <row r="34" spans="2:29" ht="12.75">
      <c r="B34" s="15">
        <v>21</v>
      </c>
      <c r="C34" s="105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103"/>
      <c r="Q34" s="104"/>
      <c r="R34" s="103"/>
      <c r="S34" s="104"/>
      <c r="T34" s="103"/>
      <c r="U34" s="7"/>
      <c r="V34" s="7"/>
      <c r="W34" s="47"/>
      <c r="X34" s="47"/>
      <c r="Y34" s="105"/>
      <c r="AA34" s="106">
        <f t="shared" si="0"/>
        <v>0</v>
      </c>
      <c r="AB34" s="107" t="str">
        <f t="shared" si="1"/>
        <v> </v>
      </c>
      <c r="AC34" s="60"/>
    </row>
    <row r="35" spans="2:29" ht="12.75">
      <c r="B35" s="15">
        <v>22</v>
      </c>
      <c r="C35" s="105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103"/>
      <c r="Q35" s="104"/>
      <c r="R35" s="103"/>
      <c r="S35" s="104"/>
      <c r="T35" s="103"/>
      <c r="U35" s="7"/>
      <c r="V35" s="7"/>
      <c r="W35" s="47"/>
      <c r="X35" s="47"/>
      <c r="Y35" s="105"/>
      <c r="AA35" s="106">
        <f t="shared" si="0"/>
        <v>0</v>
      </c>
      <c r="AB35" s="107" t="str">
        <f t="shared" si="1"/>
        <v> </v>
      </c>
      <c r="AC35" s="60"/>
    </row>
    <row r="36" spans="2:29" ht="12.75">
      <c r="B36" s="15">
        <v>23</v>
      </c>
      <c r="C36" s="105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03"/>
      <c r="Q36" s="104"/>
      <c r="R36" s="103"/>
      <c r="S36" s="104"/>
      <c r="T36" s="103"/>
      <c r="U36" s="7"/>
      <c r="V36" s="7"/>
      <c r="W36" s="47"/>
      <c r="X36" s="47"/>
      <c r="Y36" s="105"/>
      <c r="AA36" s="106">
        <f t="shared" si="0"/>
        <v>0</v>
      </c>
      <c r="AB36" s="107" t="str">
        <f t="shared" si="1"/>
        <v> </v>
      </c>
      <c r="AC36" s="60"/>
    </row>
    <row r="37" spans="2:28" s="112" customFormat="1" ht="12.75">
      <c r="B37" s="38">
        <v>24</v>
      </c>
      <c r="C37" s="53">
        <v>92.7143</v>
      </c>
      <c r="D37" s="53">
        <v>4.028</v>
      </c>
      <c r="E37" s="53">
        <v>0.9582</v>
      </c>
      <c r="F37" s="53">
        <v>0.1248</v>
      </c>
      <c r="G37" s="53">
        <v>0.21</v>
      </c>
      <c r="H37" s="53">
        <v>0.0045</v>
      </c>
      <c r="I37" s="53">
        <v>0.0621</v>
      </c>
      <c r="J37" s="53">
        <v>0.0508</v>
      </c>
      <c r="K37" s="53">
        <v>0.0823</v>
      </c>
      <c r="L37" s="53">
        <v>0.0091</v>
      </c>
      <c r="M37" s="53">
        <v>1.4964</v>
      </c>
      <c r="N37" s="53">
        <v>0.2595</v>
      </c>
      <c r="O37" s="53">
        <v>0.7247</v>
      </c>
      <c r="P37" s="54">
        <v>34.88</v>
      </c>
      <c r="Q37" s="55">
        <v>8331</v>
      </c>
      <c r="R37" s="54">
        <v>38.62</v>
      </c>
      <c r="S37" s="56">
        <v>9225</v>
      </c>
      <c r="T37" s="54">
        <v>49.79</v>
      </c>
      <c r="U37" s="56"/>
      <c r="V37" s="56"/>
      <c r="W37" s="43"/>
      <c r="X37" s="44"/>
      <c r="Y37" s="45"/>
      <c r="AA37" s="113">
        <f>SUM(C37:N37)</f>
        <v>99.99999999999999</v>
      </c>
      <c r="AB37" s="114"/>
    </row>
    <row r="38" spans="2:29" ht="12.75">
      <c r="B38" s="15">
        <v>25</v>
      </c>
      <c r="C38" s="10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103"/>
      <c r="Q38" s="104"/>
      <c r="R38" s="103"/>
      <c r="S38" s="104"/>
      <c r="T38" s="103"/>
      <c r="U38" s="7"/>
      <c r="V38" s="7"/>
      <c r="W38" s="47"/>
      <c r="X38" s="47"/>
      <c r="Y38" s="105"/>
      <c r="AA38" s="106">
        <f t="shared" si="0"/>
        <v>0</v>
      </c>
      <c r="AB38" s="107" t="str">
        <f t="shared" si="1"/>
        <v> </v>
      </c>
      <c r="AC38" s="60"/>
    </row>
    <row r="39" spans="2:28" s="108" customFormat="1" ht="12.75">
      <c r="B39" s="38">
        <v>26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  <c r="Q39" s="41"/>
      <c r="R39" s="40"/>
      <c r="S39" s="42"/>
      <c r="T39" s="40"/>
      <c r="U39" s="42"/>
      <c r="V39" s="42"/>
      <c r="W39" s="57"/>
      <c r="X39" s="58"/>
      <c r="Y39" s="39"/>
      <c r="AA39" s="113">
        <f>SUM(C39:N39)</f>
        <v>0</v>
      </c>
      <c r="AB39" s="110"/>
    </row>
    <row r="40" spans="2:29" ht="12.75">
      <c r="B40" s="15">
        <v>27</v>
      </c>
      <c r="C40" s="105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103"/>
      <c r="Q40" s="104"/>
      <c r="R40" s="103"/>
      <c r="S40" s="104"/>
      <c r="T40" s="103"/>
      <c r="U40" s="7"/>
      <c r="V40" s="7"/>
      <c r="W40" s="47"/>
      <c r="X40" s="47"/>
      <c r="Y40" s="105"/>
      <c r="AA40" s="106">
        <f t="shared" si="0"/>
        <v>0</v>
      </c>
      <c r="AB40" s="107" t="str">
        <f t="shared" si="1"/>
        <v> </v>
      </c>
      <c r="AC40" s="60"/>
    </row>
    <row r="41" spans="2:29" ht="12.75">
      <c r="B41" s="15">
        <v>28</v>
      </c>
      <c r="C41" s="105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103"/>
      <c r="Q41" s="104"/>
      <c r="R41" s="103"/>
      <c r="S41" s="104"/>
      <c r="T41" s="103"/>
      <c r="U41" s="7"/>
      <c r="V41" s="7"/>
      <c r="W41" s="47"/>
      <c r="X41" s="47"/>
      <c r="Y41" s="105"/>
      <c r="AA41" s="106">
        <f t="shared" si="0"/>
        <v>0</v>
      </c>
      <c r="AB41" s="107" t="str">
        <f t="shared" si="1"/>
        <v> </v>
      </c>
      <c r="AC41" s="60"/>
    </row>
    <row r="42" spans="2:29" ht="12.75" customHeight="1">
      <c r="B42" s="15">
        <v>29</v>
      </c>
      <c r="C42" s="105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103"/>
      <c r="Q42" s="104"/>
      <c r="R42" s="103"/>
      <c r="S42" s="104"/>
      <c r="T42" s="103"/>
      <c r="U42" s="7"/>
      <c r="V42" s="7"/>
      <c r="W42" s="47"/>
      <c r="X42" s="47"/>
      <c r="Y42" s="105"/>
      <c r="AA42" s="106">
        <f t="shared" si="0"/>
        <v>0</v>
      </c>
      <c r="AB42" s="107" t="str">
        <f t="shared" si="1"/>
        <v> </v>
      </c>
      <c r="AC42" s="60"/>
    </row>
    <row r="43" spans="2:29" ht="12.75" customHeight="1">
      <c r="B43" s="15">
        <v>30</v>
      </c>
      <c r="C43" s="105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103"/>
      <c r="Q43" s="104"/>
      <c r="R43" s="103"/>
      <c r="S43" s="104"/>
      <c r="T43" s="115"/>
      <c r="U43" s="7"/>
      <c r="V43" s="7"/>
      <c r="W43" s="47"/>
      <c r="X43" s="47"/>
      <c r="Y43" s="105"/>
      <c r="AA43" s="106">
        <f t="shared" si="0"/>
        <v>0</v>
      </c>
      <c r="AB43" s="107" t="str">
        <f t="shared" si="1"/>
        <v> </v>
      </c>
      <c r="AC43" s="60"/>
    </row>
    <row r="44" spans="2:29" ht="14.25" customHeight="1" hidden="1">
      <c r="B44" s="5">
        <v>31</v>
      </c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8"/>
      <c r="V44" s="8"/>
      <c r="W44" s="8"/>
      <c r="X44" s="8"/>
      <c r="Y44" s="9"/>
      <c r="AA44" s="106">
        <f>SUM(D44:N44,P44)</f>
        <v>0</v>
      </c>
      <c r="AB44" s="107"/>
      <c r="AC44" s="60"/>
    </row>
    <row r="45" spans="2:29" ht="12.75" customHeight="1">
      <c r="B45" s="15">
        <v>31</v>
      </c>
      <c r="C45" s="105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103"/>
      <c r="Q45" s="104"/>
      <c r="R45" s="103"/>
      <c r="S45" s="104"/>
      <c r="T45" s="115"/>
      <c r="U45" s="7"/>
      <c r="V45" s="7"/>
      <c r="W45" s="47"/>
      <c r="X45" s="47"/>
      <c r="Y45" s="105"/>
      <c r="AA45" s="106">
        <f>SUM(C45:N45)</f>
        <v>0</v>
      </c>
      <c r="AB45" s="107" t="str">
        <f>IF(AA45=100,"ОК"," ")</f>
        <v> </v>
      </c>
      <c r="AC45" s="60"/>
    </row>
    <row r="46" spans="3:4" ht="12.75">
      <c r="C46" s="1"/>
      <c r="D46" s="1"/>
    </row>
    <row r="47" spans="3:29" s="1" customFormat="1" ht="15">
      <c r="C47" s="11" t="s">
        <v>47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 t="s">
        <v>48</v>
      </c>
      <c r="Q47" s="11"/>
      <c r="R47" s="11"/>
      <c r="S47" s="11"/>
      <c r="T47" s="48"/>
      <c r="U47" s="49"/>
      <c r="V47" s="49"/>
      <c r="W47" s="79">
        <v>42521</v>
      </c>
      <c r="X47" s="80"/>
      <c r="Y47" s="50"/>
      <c r="AC47" s="51"/>
    </row>
    <row r="48" spans="4:29" s="1" customFormat="1" ht="12.75">
      <c r="D48" s="1" t="s">
        <v>27</v>
      </c>
      <c r="O48" s="2"/>
      <c r="P48" s="52" t="s">
        <v>29</v>
      </c>
      <c r="Q48" s="52"/>
      <c r="T48" s="2"/>
      <c r="U48" s="2" t="s">
        <v>0</v>
      </c>
      <c r="W48" s="2"/>
      <c r="X48" s="2" t="s">
        <v>16</v>
      </c>
      <c r="AC48" s="51"/>
    </row>
    <row r="49" spans="3:29" s="1" customFormat="1" ht="18" customHeight="1">
      <c r="C49" s="11" t="s">
        <v>49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</v>
      </c>
      <c r="P49" s="11" t="s">
        <v>50</v>
      </c>
      <c r="Q49" s="11"/>
      <c r="R49" s="11"/>
      <c r="S49" s="11"/>
      <c r="T49" s="11"/>
      <c r="U49" s="49"/>
      <c r="V49" s="49"/>
      <c r="W49" s="79">
        <v>42521</v>
      </c>
      <c r="X49" s="80"/>
      <c r="Y49" s="11"/>
      <c r="AC49" s="5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51"/>
    </row>
  </sheetData>
  <sheetProtection/>
  <mergeCells count="31">
    <mergeCell ref="H11:H13"/>
    <mergeCell ref="M11:M13"/>
    <mergeCell ref="P11:P13"/>
    <mergeCell ref="L11:L13"/>
    <mergeCell ref="E11:E13"/>
    <mergeCell ref="W49:X49"/>
    <mergeCell ref="C10:N10"/>
    <mergeCell ref="T11:T13"/>
    <mergeCell ref="O10:T10"/>
    <mergeCell ref="V10:V13"/>
    <mergeCell ref="W47:X47"/>
    <mergeCell ref="B10:B13"/>
    <mergeCell ref="O11:O13"/>
    <mergeCell ref="Q11:Q13"/>
    <mergeCell ref="R11:R13"/>
    <mergeCell ref="B8:Y8"/>
    <mergeCell ref="K11:K13"/>
    <mergeCell ref="J11:J13"/>
    <mergeCell ref="W10:W13"/>
    <mergeCell ref="X10:X13"/>
    <mergeCell ref="C11:C13"/>
    <mergeCell ref="F11:F13"/>
    <mergeCell ref="I11:I13"/>
    <mergeCell ref="S11:S13"/>
    <mergeCell ref="N11:N13"/>
    <mergeCell ref="C6:AA6"/>
    <mergeCell ref="Y10:Y13"/>
    <mergeCell ref="U10:U13"/>
    <mergeCell ref="D11:D13"/>
    <mergeCell ref="G11:G13"/>
    <mergeCell ref="B7:Y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8" zoomScaleNormal="78" zoomScaleSheetLayoutView="80" zoomScalePageLayoutView="50" workbookViewId="0" topLeftCell="A13">
      <selection activeCell="T42" sqref="T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22" width="9.25390625" style="0" customWidth="1"/>
    <col min="23" max="23" width="14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6" s="60" customFormat="1" ht="12.75">
      <c r="B1" s="59" t="s">
        <v>30</v>
      </c>
      <c r="C1" s="59"/>
      <c r="D1" s="59"/>
      <c r="E1" s="59"/>
      <c r="F1" s="59"/>
      <c r="G1" s="59"/>
      <c r="Z1" s="61"/>
    </row>
    <row r="2" spans="2:26" s="60" customFormat="1" ht="12.75">
      <c r="B2" s="59" t="s">
        <v>31</v>
      </c>
      <c r="C2" s="59"/>
      <c r="D2" s="59"/>
      <c r="E2" s="59"/>
      <c r="F2" s="59"/>
      <c r="G2" s="59"/>
      <c r="V2" s="84" t="s">
        <v>84</v>
      </c>
      <c r="W2" s="84"/>
      <c r="Z2" s="61"/>
    </row>
    <row r="3" spans="2:26" s="60" customFormat="1" ht="12.75">
      <c r="B3" s="62" t="s">
        <v>52</v>
      </c>
      <c r="C3" s="62"/>
      <c r="D3" s="59"/>
      <c r="E3" s="59"/>
      <c r="F3" s="59"/>
      <c r="G3" s="59"/>
      <c r="I3" s="63"/>
      <c r="J3" s="63"/>
      <c r="K3" s="63"/>
      <c r="L3" s="63"/>
      <c r="M3" s="6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1"/>
    </row>
    <row r="4" spans="2:26" s="60" customFormat="1" ht="12.75">
      <c r="B4" s="59"/>
      <c r="C4" s="59"/>
      <c r="D4" s="59"/>
      <c r="E4" s="59"/>
      <c r="F4" s="59"/>
      <c r="G4" s="59"/>
      <c r="I4" s="63"/>
      <c r="J4" s="63"/>
      <c r="K4" s="63"/>
      <c r="L4" s="63"/>
      <c r="M4" s="6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61"/>
    </row>
    <row r="5" spans="3:26" s="60" customFormat="1" ht="15">
      <c r="C5" s="96" t="s">
        <v>36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18"/>
      <c r="Z5" s="61"/>
    </row>
    <row r="6" spans="2:26" s="60" customFormat="1" ht="18" customHeight="1">
      <c r="B6" s="97" t="s">
        <v>54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20"/>
      <c r="Z6" s="61"/>
    </row>
    <row r="7" spans="2:26" s="60" customFormat="1" ht="18" customHeight="1">
      <c r="B7" s="97" t="s">
        <v>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19"/>
      <c r="Z7" s="61"/>
    </row>
    <row r="8" spans="2:26" s="60" customFormat="1" ht="18" customHeight="1">
      <c r="B8" s="98" t="s">
        <v>92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21"/>
      <c r="Z8" s="61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27" customHeight="1">
      <c r="B10" s="67" t="s">
        <v>26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7" t="s">
        <v>40</v>
      </c>
      <c r="X10" s="99" t="s">
        <v>42</v>
      </c>
      <c r="Y10" s="22"/>
      <c r="Z10"/>
    </row>
    <row r="11" spans="2:26" ht="48.75" customHeight="1">
      <c r="B11" s="68"/>
      <c r="C11" s="66" t="s">
        <v>55</v>
      </c>
      <c r="D11" s="66" t="s">
        <v>66</v>
      </c>
      <c r="E11" s="66" t="s">
        <v>67</v>
      </c>
      <c r="F11" s="66" t="s">
        <v>68</v>
      </c>
      <c r="G11" s="66" t="s">
        <v>69</v>
      </c>
      <c r="H11" s="66" t="s">
        <v>70</v>
      </c>
      <c r="I11" s="66" t="s">
        <v>71</v>
      </c>
      <c r="J11" s="66" t="s">
        <v>72</v>
      </c>
      <c r="K11" s="66" t="s">
        <v>73</v>
      </c>
      <c r="L11" s="67" t="s">
        <v>74</v>
      </c>
      <c r="M11" s="67" t="s">
        <v>83</v>
      </c>
      <c r="N11" s="67" t="s">
        <v>75</v>
      </c>
      <c r="O11" s="67" t="s">
        <v>76</v>
      </c>
      <c r="P11" s="67" t="s">
        <v>77</v>
      </c>
      <c r="Q11" s="67" t="s">
        <v>78</v>
      </c>
      <c r="R11" s="88" t="s">
        <v>90</v>
      </c>
      <c r="S11" s="67" t="s">
        <v>80</v>
      </c>
      <c r="T11" s="67" t="s">
        <v>79</v>
      </c>
      <c r="U11" s="67" t="s">
        <v>81</v>
      </c>
      <c r="V11" s="91" t="s">
        <v>82</v>
      </c>
      <c r="W11" s="87"/>
      <c r="X11" s="100"/>
      <c r="Y11" s="22"/>
      <c r="Z11"/>
    </row>
    <row r="12" spans="2:26" ht="15.75" customHeight="1">
      <c r="B12" s="68"/>
      <c r="C12" s="66"/>
      <c r="D12" s="66"/>
      <c r="E12" s="66"/>
      <c r="F12" s="66"/>
      <c r="G12" s="66"/>
      <c r="H12" s="66"/>
      <c r="I12" s="66"/>
      <c r="J12" s="66"/>
      <c r="K12" s="66"/>
      <c r="L12" s="68"/>
      <c r="M12" s="68"/>
      <c r="N12" s="68"/>
      <c r="O12" s="68"/>
      <c r="P12" s="68"/>
      <c r="Q12" s="68"/>
      <c r="R12" s="89"/>
      <c r="S12" s="68"/>
      <c r="T12" s="68"/>
      <c r="U12" s="68"/>
      <c r="V12" s="92"/>
      <c r="W12" s="87"/>
      <c r="X12" s="100"/>
      <c r="Y12" s="22"/>
      <c r="Z12"/>
    </row>
    <row r="13" spans="2:26" ht="36" customHeight="1">
      <c r="B13" s="76"/>
      <c r="C13" s="66"/>
      <c r="D13" s="66"/>
      <c r="E13" s="66"/>
      <c r="F13" s="66"/>
      <c r="G13" s="66"/>
      <c r="H13" s="66"/>
      <c r="I13" s="66"/>
      <c r="J13" s="66"/>
      <c r="K13" s="66"/>
      <c r="L13" s="69"/>
      <c r="M13" s="69"/>
      <c r="N13" s="69"/>
      <c r="O13" s="69"/>
      <c r="P13" s="69"/>
      <c r="Q13" s="69"/>
      <c r="R13" s="90"/>
      <c r="S13" s="69"/>
      <c r="T13" s="69"/>
      <c r="U13" s="69"/>
      <c r="V13" s="93"/>
      <c r="W13" s="87"/>
      <c r="X13" s="101"/>
      <c r="Y13" s="22"/>
      <c r="Z13"/>
    </row>
    <row r="14" spans="2:27" ht="15.75" customHeight="1">
      <c r="B14" s="14">
        <v>1</v>
      </c>
      <c r="C14" s="64">
        <v>39527.63</v>
      </c>
      <c r="D14" s="64">
        <v>623.77</v>
      </c>
      <c r="E14" s="64">
        <v>10241.63</v>
      </c>
      <c r="F14" s="64">
        <v>44354.01</v>
      </c>
      <c r="G14" s="64">
        <v>3595.85</v>
      </c>
      <c r="H14" s="64">
        <v>56880.41</v>
      </c>
      <c r="I14" s="64">
        <v>7721.98</v>
      </c>
      <c r="J14" s="64">
        <v>17725.06</v>
      </c>
      <c r="K14" s="64">
        <v>3994.73</v>
      </c>
      <c r="L14" s="64">
        <v>16516.18</v>
      </c>
      <c r="M14" s="64">
        <v>3968.32</v>
      </c>
      <c r="N14" s="64">
        <v>554604.4700000001</v>
      </c>
      <c r="O14" s="64">
        <v>5689.32</v>
      </c>
      <c r="P14" s="64">
        <v>2564.66</v>
      </c>
      <c r="Q14" s="64">
        <v>22700.77</v>
      </c>
      <c r="R14" s="65">
        <v>2766.67</v>
      </c>
      <c r="S14" s="64">
        <v>3837.06</v>
      </c>
      <c r="T14" s="64">
        <v>3379</v>
      </c>
      <c r="U14" s="64">
        <v>94928.82</v>
      </c>
      <c r="V14" s="64">
        <v>3542.34</v>
      </c>
      <c r="W14" s="31">
        <f aca="true" t="shared" si="0" ref="W14:W43">SUM(C14:V14)</f>
        <v>899162.68</v>
      </c>
      <c r="X14" s="34">
        <v>35.01</v>
      </c>
      <c r="Y14" s="23"/>
      <c r="Z14" s="95" t="s">
        <v>43</v>
      </c>
      <c r="AA14" s="95"/>
    </row>
    <row r="15" spans="2:27" ht="15.75">
      <c r="B15" s="14">
        <v>2</v>
      </c>
      <c r="C15" s="64">
        <v>53430.41</v>
      </c>
      <c r="D15" s="64">
        <v>423.55</v>
      </c>
      <c r="E15" s="64">
        <v>11432.04</v>
      </c>
      <c r="F15" s="64">
        <v>53975.96</v>
      </c>
      <c r="G15" s="64">
        <v>4548.29</v>
      </c>
      <c r="H15" s="64">
        <v>73879.34</v>
      </c>
      <c r="I15" s="64">
        <v>11634.98</v>
      </c>
      <c r="J15" s="64">
        <v>20339.24</v>
      </c>
      <c r="K15" s="64">
        <v>4474.25</v>
      </c>
      <c r="L15" s="64">
        <v>22474</v>
      </c>
      <c r="M15" s="64">
        <v>4915.85</v>
      </c>
      <c r="N15" s="64">
        <v>631162.7999999999</v>
      </c>
      <c r="O15" s="64">
        <v>6435.01</v>
      </c>
      <c r="P15" s="64">
        <v>2998.9</v>
      </c>
      <c r="Q15" s="64">
        <v>27631.94</v>
      </c>
      <c r="R15" s="64">
        <v>3301.83</v>
      </c>
      <c r="S15" s="64">
        <v>4635.17</v>
      </c>
      <c r="T15" s="64">
        <v>4097.37</v>
      </c>
      <c r="U15" s="64">
        <v>110407.12</v>
      </c>
      <c r="V15" s="64">
        <v>4338.57</v>
      </c>
      <c r="W15" s="31">
        <f t="shared" si="0"/>
        <v>1056536.6199999999</v>
      </c>
      <c r="X15" s="29">
        <f>IF(Паспорт!P15&gt;0,Паспорт!P15,X14)</f>
        <v>35.01</v>
      </c>
      <c r="Y15" s="23"/>
      <c r="Z15" s="95"/>
      <c r="AA15" s="95"/>
    </row>
    <row r="16" spans="2:27" ht="15.75">
      <c r="B16" s="14">
        <v>3</v>
      </c>
      <c r="C16" s="64">
        <v>51792.06</v>
      </c>
      <c r="D16" s="64">
        <v>544.91</v>
      </c>
      <c r="E16" s="64">
        <v>11397.84</v>
      </c>
      <c r="F16" s="64">
        <v>52794.57</v>
      </c>
      <c r="G16" s="64">
        <v>4402.26</v>
      </c>
      <c r="H16" s="64">
        <v>70673.45</v>
      </c>
      <c r="I16" s="64">
        <v>10477.24</v>
      </c>
      <c r="J16" s="64">
        <v>17998.87</v>
      </c>
      <c r="K16" s="64">
        <v>4255.54</v>
      </c>
      <c r="L16" s="64">
        <v>20966.51</v>
      </c>
      <c r="M16" s="64">
        <v>4541.96</v>
      </c>
      <c r="N16" s="64">
        <v>632885.4</v>
      </c>
      <c r="O16" s="64">
        <v>6789.36</v>
      </c>
      <c r="P16" s="64">
        <v>2917.67</v>
      </c>
      <c r="Q16" s="64">
        <v>27203.86</v>
      </c>
      <c r="R16" s="64">
        <v>3379.89</v>
      </c>
      <c r="S16" s="64">
        <v>4826.72</v>
      </c>
      <c r="T16" s="64">
        <v>4079.95</v>
      </c>
      <c r="U16" s="64">
        <v>109718.2</v>
      </c>
      <c r="V16" s="64">
        <v>4310.28</v>
      </c>
      <c r="W16" s="31">
        <f t="shared" si="0"/>
        <v>1045956.5399999999</v>
      </c>
      <c r="X16" s="29">
        <f>IF(Паспорт!P16&gt;0,Паспорт!P16,X15)</f>
        <v>35.01</v>
      </c>
      <c r="Y16" s="23"/>
      <c r="Z16" s="95"/>
      <c r="AA16" s="95"/>
    </row>
    <row r="17" spans="2:27" ht="15.75">
      <c r="B17" s="14">
        <v>4</v>
      </c>
      <c r="C17" s="64">
        <v>45101.67</v>
      </c>
      <c r="D17" s="64">
        <v>227.68</v>
      </c>
      <c r="E17" s="64">
        <v>10750.93</v>
      </c>
      <c r="F17" s="64">
        <v>48921.54</v>
      </c>
      <c r="G17" s="64">
        <v>4097.59</v>
      </c>
      <c r="H17" s="64">
        <v>64213.63</v>
      </c>
      <c r="I17" s="64">
        <v>9203.34</v>
      </c>
      <c r="J17" s="64">
        <v>23289.74</v>
      </c>
      <c r="K17" s="64">
        <v>4044.74</v>
      </c>
      <c r="L17" s="64">
        <v>19513.39</v>
      </c>
      <c r="M17" s="64">
        <v>4280.89</v>
      </c>
      <c r="N17" s="64">
        <v>572888.9500000001</v>
      </c>
      <c r="O17" s="64">
        <v>6422.82</v>
      </c>
      <c r="P17" s="64">
        <v>2791.91</v>
      </c>
      <c r="Q17" s="64">
        <v>26541.6</v>
      </c>
      <c r="R17" s="64">
        <v>3121.41</v>
      </c>
      <c r="S17" s="64">
        <v>4585.17</v>
      </c>
      <c r="T17" s="64">
        <v>3844.39</v>
      </c>
      <c r="U17" s="64">
        <v>105715.84</v>
      </c>
      <c r="V17" s="64">
        <v>4025.11</v>
      </c>
      <c r="W17" s="31">
        <f t="shared" si="0"/>
        <v>963582.3400000001</v>
      </c>
      <c r="X17" s="29">
        <f>IF(Паспорт!P17&gt;0,Паспорт!P17,X16)</f>
        <v>34.85</v>
      </c>
      <c r="Y17" s="23"/>
      <c r="Z17" s="95"/>
      <c r="AA17" s="95"/>
    </row>
    <row r="18" spans="2:27" ht="15.75">
      <c r="B18" s="14">
        <v>5</v>
      </c>
      <c r="C18" s="64">
        <v>41211.25</v>
      </c>
      <c r="D18" s="64">
        <v>185.32</v>
      </c>
      <c r="E18" s="64">
        <v>10436.08</v>
      </c>
      <c r="F18" s="64">
        <v>43174.35</v>
      </c>
      <c r="G18" s="64">
        <v>3278.12</v>
      </c>
      <c r="H18" s="64">
        <v>52789.2</v>
      </c>
      <c r="I18" s="64">
        <v>7623.35</v>
      </c>
      <c r="J18" s="64">
        <v>30603.14</v>
      </c>
      <c r="K18" s="64">
        <v>3696.53</v>
      </c>
      <c r="L18" s="64">
        <v>15796.41</v>
      </c>
      <c r="M18" s="64">
        <v>3224.29</v>
      </c>
      <c r="N18" s="64">
        <v>445781.52</v>
      </c>
      <c r="O18" s="64">
        <v>5556.39</v>
      </c>
      <c r="P18" s="64">
        <v>2373.15</v>
      </c>
      <c r="Q18" s="64">
        <v>22597.5</v>
      </c>
      <c r="R18" s="64">
        <v>2697.46</v>
      </c>
      <c r="S18" s="64">
        <v>3904.27</v>
      </c>
      <c r="T18" s="64">
        <v>3336.86</v>
      </c>
      <c r="U18" s="64">
        <v>96470.88</v>
      </c>
      <c r="V18" s="64">
        <v>3511.56</v>
      </c>
      <c r="W18" s="31">
        <f t="shared" si="0"/>
        <v>798247.6300000001</v>
      </c>
      <c r="X18" s="29">
        <f>IF(Паспорт!P18&gt;0,Паспорт!P18,X17)</f>
        <v>34.85</v>
      </c>
      <c r="Y18" s="23"/>
      <c r="Z18" s="95"/>
      <c r="AA18" s="95"/>
    </row>
    <row r="19" spans="2:27" ht="15.75" customHeight="1">
      <c r="B19" s="14">
        <v>6</v>
      </c>
      <c r="C19" s="64">
        <v>35216.9</v>
      </c>
      <c r="D19" s="64">
        <v>321.99</v>
      </c>
      <c r="E19" s="64">
        <v>9277.34</v>
      </c>
      <c r="F19" s="64">
        <v>33924.06</v>
      </c>
      <c r="G19" s="64">
        <v>3043.32</v>
      </c>
      <c r="H19" s="64">
        <v>47510.24</v>
      </c>
      <c r="I19" s="64">
        <v>6433.83</v>
      </c>
      <c r="J19" s="64">
        <v>16276.42</v>
      </c>
      <c r="K19" s="64">
        <v>4852.16</v>
      </c>
      <c r="L19" s="64">
        <v>14875</v>
      </c>
      <c r="M19" s="64">
        <v>3330.06</v>
      </c>
      <c r="N19" s="64">
        <v>447420.6</v>
      </c>
      <c r="O19" s="64">
        <v>3982.54</v>
      </c>
      <c r="P19" s="64">
        <v>1975.68</v>
      </c>
      <c r="Q19" s="64">
        <v>20890.68</v>
      </c>
      <c r="R19" s="64">
        <v>2457.14</v>
      </c>
      <c r="S19" s="64">
        <v>3776.86</v>
      </c>
      <c r="T19" s="64">
        <v>3131.43</v>
      </c>
      <c r="U19" s="64">
        <v>90294.68</v>
      </c>
      <c r="V19" s="64">
        <v>4142.27</v>
      </c>
      <c r="W19" s="31">
        <f t="shared" si="0"/>
        <v>753133.2000000002</v>
      </c>
      <c r="X19" s="29">
        <f>IF(Паспорт!P19&gt;0,Паспорт!P19,X18)</f>
        <v>34.85</v>
      </c>
      <c r="Y19" s="23"/>
      <c r="Z19" s="95"/>
      <c r="AA19" s="95"/>
    </row>
    <row r="20" spans="2:27" ht="15.75">
      <c r="B20" s="14">
        <v>7</v>
      </c>
      <c r="C20" s="64">
        <v>27156.64</v>
      </c>
      <c r="D20" s="64">
        <v>116.87</v>
      </c>
      <c r="E20" s="64">
        <v>10599</v>
      </c>
      <c r="F20" s="64">
        <v>28679.24</v>
      </c>
      <c r="G20" s="64">
        <v>2429.55</v>
      </c>
      <c r="H20" s="64">
        <v>39209.3</v>
      </c>
      <c r="I20" s="64">
        <v>4852.89</v>
      </c>
      <c r="J20" s="64">
        <v>16168.88</v>
      </c>
      <c r="K20" s="64">
        <v>5267.28</v>
      </c>
      <c r="L20" s="64">
        <v>13824.9</v>
      </c>
      <c r="M20" s="64">
        <v>2711.32</v>
      </c>
      <c r="N20" s="64">
        <v>394483.61</v>
      </c>
      <c r="O20" s="64">
        <v>3964.99</v>
      </c>
      <c r="P20" s="64">
        <v>1710.09</v>
      </c>
      <c r="Q20" s="64">
        <v>20142.64</v>
      </c>
      <c r="R20" s="64">
        <v>2086.93</v>
      </c>
      <c r="S20" s="64">
        <v>3167.14</v>
      </c>
      <c r="T20" s="64">
        <v>2843.94</v>
      </c>
      <c r="U20" s="64">
        <v>82170.13</v>
      </c>
      <c r="V20" s="64">
        <v>3958.54</v>
      </c>
      <c r="W20" s="31">
        <f t="shared" si="0"/>
        <v>665543.88</v>
      </c>
      <c r="X20" s="29">
        <f>IF(Паспорт!P20&gt;0,Паспорт!P20,X19)</f>
        <v>34.85</v>
      </c>
      <c r="Y20" s="23"/>
      <c r="Z20" s="95"/>
      <c r="AA20" s="95"/>
    </row>
    <row r="21" spans="2:27" ht="15.75">
      <c r="B21" s="14">
        <v>8</v>
      </c>
      <c r="C21" s="64">
        <v>15940.02</v>
      </c>
      <c r="D21" s="64">
        <v>397.81</v>
      </c>
      <c r="E21" s="64">
        <v>9634.53</v>
      </c>
      <c r="F21" s="64">
        <v>12745.05</v>
      </c>
      <c r="G21" s="64">
        <v>1784.51</v>
      </c>
      <c r="H21" s="64">
        <v>27984.62</v>
      </c>
      <c r="I21" s="64">
        <v>2284.45</v>
      </c>
      <c r="J21" s="64">
        <v>30413.31</v>
      </c>
      <c r="K21" s="64">
        <v>5475.15</v>
      </c>
      <c r="L21" s="64">
        <v>6168.9</v>
      </c>
      <c r="M21" s="64">
        <v>2219.88</v>
      </c>
      <c r="N21" s="64">
        <v>261482.57</v>
      </c>
      <c r="O21" s="64">
        <v>2611.64</v>
      </c>
      <c r="P21" s="64">
        <v>1294.26</v>
      </c>
      <c r="Q21" s="64">
        <v>17425</v>
      </c>
      <c r="R21" s="64">
        <v>1563.87</v>
      </c>
      <c r="S21" s="64">
        <v>2488.76</v>
      </c>
      <c r="T21" s="64">
        <v>1584.3</v>
      </c>
      <c r="U21" s="64">
        <v>61642.85</v>
      </c>
      <c r="V21" s="64">
        <v>3305.08</v>
      </c>
      <c r="W21" s="31">
        <f t="shared" si="0"/>
        <v>468446.56</v>
      </c>
      <c r="X21" s="29">
        <f>IF(Паспорт!P21&gt;0,Паспорт!P21,X20)</f>
        <v>34.85</v>
      </c>
      <c r="Y21" s="23"/>
      <c r="Z21" s="95"/>
      <c r="AA21" s="95"/>
    </row>
    <row r="22" spans="2:26" ht="15" customHeight="1">
      <c r="B22" s="14">
        <v>9</v>
      </c>
      <c r="C22" s="64">
        <v>9889.16</v>
      </c>
      <c r="D22" s="64">
        <v>220.9</v>
      </c>
      <c r="E22" s="64">
        <v>11868.41</v>
      </c>
      <c r="F22" s="64">
        <v>11683.81</v>
      </c>
      <c r="G22" s="64">
        <v>1699.62</v>
      </c>
      <c r="H22" s="64">
        <v>24576.53</v>
      </c>
      <c r="I22" s="64">
        <v>1788.35</v>
      </c>
      <c r="J22" s="64">
        <v>40795.53</v>
      </c>
      <c r="K22" s="64">
        <v>6045.82</v>
      </c>
      <c r="L22" s="64">
        <v>3690.42</v>
      </c>
      <c r="M22" s="64">
        <v>1747.61</v>
      </c>
      <c r="N22" s="64">
        <v>223240.09</v>
      </c>
      <c r="O22" s="64">
        <v>2142.67</v>
      </c>
      <c r="P22" s="64">
        <v>1004.72</v>
      </c>
      <c r="Q22" s="64">
        <v>12352</v>
      </c>
      <c r="R22" s="64">
        <v>1167.87</v>
      </c>
      <c r="S22" s="64">
        <v>2115.38</v>
      </c>
      <c r="T22" s="64">
        <v>966.18</v>
      </c>
      <c r="U22" s="64">
        <v>33309.39</v>
      </c>
      <c r="V22" s="64">
        <v>2267.28</v>
      </c>
      <c r="W22" s="31">
        <f t="shared" si="0"/>
        <v>392571.74</v>
      </c>
      <c r="X22" s="29">
        <f>IF(Паспорт!P22&gt;0,Паспорт!P22,X21)</f>
        <v>34.85</v>
      </c>
      <c r="Y22" s="23"/>
      <c r="Z22" s="28"/>
    </row>
    <row r="23" spans="2:26" ht="15.75">
      <c r="B23" s="14">
        <v>10</v>
      </c>
      <c r="C23" s="64">
        <v>10121.99</v>
      </c>
      <c r="D23" s="64">
        <v>422.12</v>
      </c>
      <c r="E23" s="64">
        <v>10243.5</v>
      </c>
      <c r="F23" s="64">
        <v>12002.06</v>
      </c>
      <c r="G23" s="64">
        <v>1721.9</v>
      </c>
      <c r="H23" s="64">
        <v>25663.54</v>
      </c>
      <c r="I23" s="64">
        <v>1991.42</v>
      </c>
      <c r="J23" s="64">
        <v>23941.98</v>
      </c>
      <c r="K23" s="64">
        <v>5873.26</v>
      </c>
      <c r="L23" s="64">
        <v>3382.63</v>
      </c>
      <c r="M23" s="64">
        <v>1940.13</v>
      </c>
      <c r="N23" s="64">
        <v>194281.85</v>
      </c>
      <c r="O23" s="64">
        <v>2028.44</v>
      </c>
      <c r="P23" s="64">
        <v>997.94</v>
      </c>
      <c r="Q23" s="64">
        <v>12727</v>
      </c>
      <c r="R23" s="64">
        <v>1371.56</v>
      </c>
      <c r="S23" s="64">
        <v>2023.02</v>
      </c>
      <c r="T23" s="64">
        <v>1022.33</v>
      </c>
      <c r="U23" s="64">
        <v>32961.34</v>
      </c>
      <c r="V23" s="64">
        <v>1932.64</v>
      </c>
      <c r="W23" s="31">
        <f t="shared" si="0"/>
        <v>346650.65</v>
      </c>
      <c r="X23" s="29">
        <f>IF(Паспорт!P23&gt;0,Паспорт!P23,X22)</f>
        <v>34.81</v>
      </c>
      <c r="Y23" s="23"/>
      <c r="Z23" s="28"/>
    </row>
    <row r="24" spans="2:26" ht="15.75">
      <c r="B24" s="14">
        <v>11</v>
      </c>
      <c r="C24" s="64">
        <v>9527.17</v>
      </c>
      <c r="D24" s="64">
        <v>260.75</v>
      </c>
      <c r="E24" s="64">
        <v>10216.94</v>
      </c>
      <c r="F24" s="64">
        <v>10418.46</v>
      </c>
      <c r="G24" s="64">
        <v>1280.72</v>
      </c>
      <c r="H24" s="64">
        <v>24278.77</v>
      </c>
      <c r="I24" s="64">
        <v>1735.67</v>
      </c>
      <c r="J24" s="64">
        <v>47563.04</v>
      </c>
      <c r="K24" s="64">
        <v>5563.13</v>
      </c>
      <c r="L24" s="64">
        <v>3238.42</v>
      </c>
      <c r="M24" s="64">
        <v>1337.15</v>
      </c>
      <c r="N24" s="64">
        <v>198913.78999999998</v>
      </c>
      <c r="O24" s="64">
        <v>1704.34</v>
      </c>
      <c r="P24" s="64">
        <v>795</v>
      </c>
      <c r="Q24" s="64">
        <v>13975.79</v>
      </c>
      <c r="R24" s="64">
        <v>1058.29</v>
      </c>
      <c r="S24" s="64">
        <v>1665.8</v>
      </c>
      <c r="T24" s="64">
        <v>889.27</v>
      </c>
      <c r="U24" s="64">
        <v>31384.42</v>
      </c>
      <c r="V24" s="64">
        <v>1556.6</v>
      </c>
      <c r="W24" s="31">
        <f t="shared" si="0"/>
        <v>367363.5199999999</v>
      </c>
      <c r="X24" s="29">
        <f>IF(Паспорт!P24&gt;0,Паспорт!P24,X23)</f>
        <v>34.81</v>
      </c>
      <c r="Y24" s="23"/>
      <c r="Z24" s="28"/>
    </row>
    <row r="25" spans="2:26" ht="15.75">
      <c r="B25" s="14">
        <v>12</v>
      </c>
      <c r="C25" s="64">
        <v>8931.09</v>
      </c>
      <c r="D25" s="64">
        <v>849.44</v>
      </c>
      <c r="E25" s="64">
        <v>10362.48</v>
      </c>
      <c r="F25" s="64">
        <v>8900.76</v>
      </c>
      <c r="G25" s="64">
        <v>1036.86</v>
      </c>
      <c r="H25" s="64">
        <v>19982.74</v>
      </c>
      <c r="I25" s="64">
        <v>1393.78</v>
      </c>
      <c r="J25" s="64">
        <v>45522.52</v>
      </c>
      <c r="K25" s="64">
        <v>5139.17</v>
      </c>
      <c r="L25" s="64">
        <v>3301.32</v>
      </c>
      <c r="M25" s="64">
        <v>1162.81</v>
      </c>
      <c r="N25" s="64">
        <v>181230.49</v>
      </c>
      <c r="O25" s="64">
        <v>1679.61</v>
      </c>
      <c r="P25" s="64">
        <v>748.47</v>
      </c>
      <c r="Q25" s="64">
        <v>14840.37</v>
      </c>
      <c r="R25" s="64">
        <v>1113.01</v>
      </c>
      <c r="S25" s="64">
        <v>1581.39</v>
      </c>
      <c r="T25" s="64">
        <v>837.78</v>
      </c>
      <c r="U25" s="64">
        <v>30182.25</v>
      </c>
      <c r="V25" s="64">
        <v>1427.83</v>
      </c>
      <c r="W25" s="31">
        <f t="shared" si="0"/>
        <v>340224.17000000004</v>
      </c>
      <c r="X25" s="29">
        <f>IF(Паспорт!P25&gt;0,Паспорт!P25,X24)</f>
        <v>34.81</v>
      </c>
      <c r="Y25" s="23"/>
      <c r="Z25" s="28"/>
    </row>
    <row r="26" spans="2:26" ht="15.75">
      <c r="B26" s="14">
        <v>13</v>
      </c>
      <c r="C26" s="64">
        <v>8682.63</v>
      </c>
      <c r="D26" s="64">
        <v>63082.93</v>
      </c>
      <c r="E26" s="64">
        <v>10156.93</v>
      </c>
      <c r="F26" s="64">
        <v>7851.8</v>
      </c>
      <c r="G26" s="64">
        <v>1089.45</v>
      </c>
      <c r="H26" s="64">
        <v>15918.25</v>
      </c>
      <c r="I26" s="64">
        <v>1032.01</v>
      </c>
      <c r="J26" s="64">
        <v>17939.35</v>
      </c>
      <c r="K26" s="64">
        <v>9670.06</v>
      </c>
      <c r="L26" s="64">
        <v>1980.57</v>
      </c>
      <c r="M26" s="64">
        <v>993.95</v>
      </c>
      <c r="N26" s="64">
        <v>203499.65999999997</v>
      </c>
      <c r="O26" s="64">
        <v>1670.56</v>
      </c>
      <c r="P26" s="64">
        <v>786.23</v>
      </c>
      <c r="Q26" s="64">
        <v>14292.29</v>
      </c>
      <c r="R26" s="64">
        <v>1054.41</v>
      </c>
      <c r="S26" s="64">
        <v>1689.12</v>
      </c>
      <c r="T26" s="64">
        <v>837.22</v>
      </c>
      <c r="U26" s="64">
        <v>29927.44</v>
      </c>
      <c r="V26" s="64">
        <v>1482.74</v>
      </c>
      <c r="W26" s="31">
        <f t="shared" si="0"/>
        <v>393637.59999999986</v>
      </c>
      <c r="X26" s="29">
        <f>IF(Паспорт!P26&gt;0,Паспорт!P26,X25)</f>
        <v>34.81</v>
      </c>
      <c r="Y26" s="23"/>
      <c r="Z26" s="28"/>
    </row>
    <row r="27" spans="2:26" ht="15.75">
      <c r="B27" s="14">
        <v>14</v>
      </c>
      <c r="C27" s="64">
        <v>10037.89</v>
      </c>
      <c r="D27" s="64">
        <v>7987.8</v>
      </c>
      <c r="E27" s="64">
        <v>11686.02</v>
      </c>
      <c r="F27" s="64">
        <v>11491.54</v>
      </c>
      <c r="G27" s="64">
        <v>1577.73</v>
      </c>
      <c r="H27" s="64">
        <v>25478.32</v>
      </c>
      <c r="I27" s="64">
        <v>1600.5</v>
      </c>
      <c r="J27" s="64">
        <v>24634.38</v>
      </c>
      <c r="K27" s="64">
        <v>3624.92</v>
      </c>
      <c r="L27" s="64">
        <v>2864.33</v>
      </c>
      <c r="M27" s="64">
        <v>1832.09</v>
      </c>
      <c r="N27" s="64">
        <v>204908.68</v>
      </c>
      <c r="O27" s="64">
        <v>1550.07</v>
      </c>
      <c r="P27" s="64">
        <v>933.85</v>
      </c>
      <c r="Q27" s="64">
        <v>14887.32</v>
      </c>
      <c r="R27" s="64">
        <v>1198.88</v>
      </c>
      <c r="S27" s="64">
        <v>1812.2</v>
      </c>
      <c r="T27" s="64">
        <v>963.3</v>
      </c>
      <c r="U27" s="64">
        <v>28478.43</v>
      </c>
      <c r="V27" s="64">
        <v>1582.97</v>
      </c>
      <c r="W27" s="31">
        <f t="shared" si="0"/>
        <v>359131.22</v>
      </c>
      <c r="X27" s="29">
        <f>IF(Паспорт!P27&gt;0,Паспорт!P27,X26)</f>
        <v>34.81</v>
      </c>
      <c r="Y27" s="23"/>
      <c r="Z27" s="28"/>
    </row>
    <row r="28" spans="2:26" ht="15.75">
      <c r="B28" s="14">
        <v>15</v>
      </c>
      <c r="C28" s="64">
        <v>11705.72</v>
      </c>
      <c r="D28" s="64">
        <v>3949.74</v>
      </c>
      <c r="E28" s="64">
        <v>9520.22</v>
      </c>
      <c r="F28" s="64">
        <v>14000.69</v>
      </c>
      <c r="G28" s="64">
        <v>1815.55</v>
      </c>
      <c r="H28" s="64">
        <v>29164.5</v>
      </c>
      <c r="I28" s="64">
        <v>1790.65</v>
      </c>
      <c r="J28" s="64">
        <v>28715.41</v>
      </c>
      <c r="K28" s="64">
        <v>1459.74</v>
      </c>
      <c r="L28" s="64">
        <v>3285.3</v>
      </c>
      <c r="M28" s="64">
        <v>1956.82</v>
      </c>
      <c r="N28" s="64">
        <v>224984.58</v>
      </c>
      <c r="O28" s="64">
        <v>2059.89</v>
      </c>
      <c r="P28" s="64">
        <v>1433.31</v>
      </c>
      <c r="Q28" s="64">
        <v>17616.15</v>
      </c>
      <c r="R28" s="64">
        <v>1791.23</v>
      </c>
      <c r="S28" s="64">
        <v>2420.21</v>
      </c>
      <c r="T28" s="64">
        <v>1378.28</v>
      </c>
      <c r="U28" s="64">
        <v>31776.04</v>
      </c>
      <c r="V28" s="64">
        <v>2108.04</v>
      </c>
      <c r="W28" s="31">
        <f t="shared" si="0"/>
        <v>392932.07000000007</v>
      </c>
      <c r="X28" s="29">
        <f>IF(Паспорт!P28&gt;0,Паспорт!P28,X27)</f>
        <v>34.81</v>
      </c>
      <c r="Y28" s="23"/>
      <c r="Z28" s="28"/>
    </row>
    <row r="29" spans="2:26" ht="15.75">
      <c r="B29" s="15">
        <v>16</v>
      </c>
      <c r="C29" s="64">
        <v>11780.91</v>
      </c>
      <c r="D29" s="64">
        <v>4726.88</v>
      </c>
      <c r="E29" s="64">
        <v>10079.21</v>
      </c>
      <c r="F29" s="64">
        <v>14165.56</v>
      </c>
      <c r="G29" s="64">
        <v>2100.87</v>
      </c>
      <c r="H29" s="64">
        <v>28982.25</v>
      </c>
      <c r="I29" s="64">
        <v>1960.41</v>
      </c>
      <c r="J29" s="64">
        <v>24339.83</v>
      </c>
      <c r="K29" s="64">
        <v>1590.01</v>
      </c>
      <c r="L29" s="64">
        <v>3350.8</v>
      </c>
      <c r="M29" s="64">
        <v>2232.9</v>
      </c>
      <c r="N29" s="64">
        <v>215567.57</v>
      </c>
      <c r="O29" s="64">
        <v>3010.97</v>
      </c>
      <c r="P29" s="64">
        <v>1639.24</v>
      </c>
      <c r="Q29" s="64">
        <v>16586.47</v>
      </c>
      <c r="R29" s="64">
        <v>2051.46</v>
      </c>
      <c r="S29" s="64">
        <v>2853.41</v>
      </c>
      <c r="T29" s="64">
        <v>1623.37</v>
      </c>
      <c r="U29" s="64">
        <v>33865.48</v>
      </c>
      <c r="V29" s="64">
        <v>2476.64</v>
      </c>
      <c r="W29" s="31">
        <f t="shared" si="0"/>
        <v>384984.24</v>
      </c>
      <c r="X29" s="29">
        <f>IF(Паспорт!P29&gt;0,Паспорт!P29,X28)</f>
        <v>34.81</v>
      </c>
      <c r="Y29" s="23"/>
      <c r="Z29" s="28"/>
    </row>
    <row r="30" spans="2:26" ht="15.75">
      <c r="B30" s="15">
        <v>17</v>
      </c>
      <c r="C30" s="64">
        <v>10096.42</v>
      </c>
      <c r="D30" s="64">
        <v>4001.25</v>
      </c>
      <c r="E30" s="64">
        <v>9970.39</v>
      </c>
      <c r="F30" s="64">
        <v>11737.85</v>
      </c>
      <c r="G30" s="64">
        <v>1489.83</v>
      </c>
      <c r="H30" s="64">
        <v>24296.72</v>
      </c>
      <c r="I30" s="64">
        <v>1724.81</v>
      </c>
      <c r="J30" s="64">
        <v>23280.49</v>
      </c>
      <c r="K30" s="64">
        <v>1223.34</v>
      </c>
      <c r="L30" s="64">
        <v>2933.4</v>
      </c>
      <c r="M30" s="64">
        <v>1528.97</v>
      </c>
      <c r="N30" s="64">
        <v>192706.62999999998</v>
      </c>
      <c r="O30" s="64">
        <v>2168.95</v>
      </c>
      <c r="P30" s="64">
        <v>1113.92</v>
      </c>
      <c r="Q30" s="64">
        <v>13025.43</v>
      </c>
      <c r="R30" s="64">
        <v>1452.2</v>
      </c>
      <c r="S30" s="64">
        <v>2035.31</v>
      </c>
      <c r="T30" s="64">
        <v>1140.77</v>
      </c>
      <c r="U30" s="64">
        <v>27817.21</v>
      </c>
      <c r="V30" s="64">
        <v>1907.96</v>
      </c>
      <c r="W30" s="31">
        <f t="shared" si="0"/>
        <v>335651.85000000003</v>
      </c>
      <c r="X30" s="29">
        <f>IF(Паспорт!P30&gt;0,Паспорт!P30,X29)</f>
        <v>34.81</v>
      </c>
      <c r="Y30" s="23"/>
      <c r="Z30" s="28"/>
    </row>
    <row r="31" spans="2:26" ht="15.75">
      <c r="B31" s="15">
        <v>18</v>
      </c>
      <c r="C31" s="64">
        <v>11299.58</v>
      </c>
      <c r="D31" s="64">
        <v>1230.61</v>
      </c>
      <c r="E31" s="64">
        <v>10921.74</v>
      </c>
      <c r="F31" s="64">
        <v>9611.1</v>
      </c>
      <c r="G31" s="64">
        <v>1009.61</v>
      </c>
      <c r="H31" s="64">
        <v>19847.1</v>
      </c>
      <c r="I31" s="64">
        <v>1369.06</v>
      </c>
      <c r="J31" s="64">
        <v>24569.4</v>
      </c>
      <c r="K31" s="64">
        <v>922.12</v>
      </c>
      <c r="L31" s="64">
        <v>2592.28</v>
      </c>
      <c r="M31" s="64">
        <v>1573</v>
      </c>
      <c r="N31" s="64">
        <v>158906.61</v>
      </c>
      <c r="O31" s="64">
        <v>1482.05</v>
      </c>
      <c r="P31" s="64">
        <v>870.76</v>
      </c>
      <c r="Q31" s="64">
        <v>12514.59</v>
      </c>
      <c r="R31" s="64">
        <v>1099.51</v>
      </c>
      <c r="S31" s="64">
        <v>1363.08</v>
      </c>
      <c r="T31" s="64">
        <v>812.3</v>
      </c>
      <c r="U31" s="64">
        <v>21930.08</v>
      </c>
      <c r="V31" s="64">
        <v>1551.35</v>
      </c>
      <c r="W31" s="31">
        <f t="shared" si="0"/>
        <v>285475.92999999993</v>
      </c>
      <c r="X31" s="29">
        <f>IF(Паспорт!P31&gt;0,Паспорт!P31,X30)</f>
        <v>34.83</v>
      </c>
      <c r="Y31" s="23"/>
      <c r="Z31" s="28"/>
    </row>
    <row r="32" spans="2:26" ht="15.75">
      <c r="B32" s="15">
        <v>19</v>
      </c>
      <c r="C32" s="64">
        <v>8943</v>
      </c>
      <c r="D32" s="64">
        <v>462.35</v>
      </c>
      <c r="E32" s="64">
        <v>11007.52</v>
      </c>
      <c r="F32" s="64">
        <v>9087.41</v>
      </c>
      <c r="G32" s="64">
        <v>906.29</v>
      </c>
      <c r="H32" s="64">
        <v>19339.76</v>
      </c>
      <c r="I32" s="64">
        <v>1315.33</v>
      </c>
      <c r="J32" s="64">
        <v>21223.1</v>
      </c>
      <c r="K32" s="64">
        <v>804.85</v>
      </c>
      <c r="L32" s="64">
        <v>2314.19</v>
      </c>
      <c r="M32" s="64">
        <v>1265.28</v>
      </c>
      <c r="N32" s="64">
        <v>169137.09000000003</v>
      </c>
      <c r="O32" s="64">
        <v>1600.39</v>
      </c>
      <c r="P32" s="64">
        <v>975.52</v>
      </c>
      <c r="Q32" s="64">
        <v>12939.45</v>
      </c>
      <c r="R32" s="64">
        <v>1132.61</v>
      </c>
      <c r="S32" s="64">
        <v>1302.23</v>
      </c>
      <c r="T32" s="64">
        <v>819.42</v>
      </c>
      <c r="U32" s="64">
        <v>22733.3</v>
      </c>
      <c r="V32" s="64">
        <v>1376.81</v>
      </c>
      <c r="W32" s="31">
        <f>SUM(C32:V32)</f>
        <v>288685.9</v>
      </c>
      <c r="X32" s="29">
        <f>IF(Паспорт!P32&gt;0,Паспорт!P32,X31)</f>
        <v>34.83</v>
      </c>
      <c r="Y32" s="23"/>
      <c r="Z32" s="28"/>
    </row>
    <row r="33" spans="2:26" ht="15.75">
      <c r="B33" s="15">
        <v>20</v>
      </c>
      <c r="C33" s="64">
        <v>10953.1</v>
      </c>
      <c r="D33" s="64">
        <v>26924.28</v>
      </c>
      <c r="E33" s="64">
        <v>10394.56</v>
      </c>
      <c r="F33" s="64">
        <v>12162.67</v>
      </c>
      <c r="G33" s="64">
        <v>1556.96</v>
      </c>
      <c r="H33" s="64">
        <v>22374.76</v>
      </c>
      <c r="I33" s="64">
        <v>1490.93</v>
      </c>
      <c r="J33" s="64">
        <v>22385.44</v>
      </c>
      <c r="K33" s="64">
        <v>1180.7</v>
      </c>
      <c r="L33" s="64">
        <v>2384.21</v>
      </c>
      <c r="M33" s="64">
        <v>1426.28</v>
      </c>
      <c r="N33" s="64">
        <v>232779.38</v>
      </c>
      <c r="O33" s="64">
        <v>2240.95</v>
      </c>
      <c r="P33" s="64">
        <v>1354.03</v>
      </c>
      <c r="Q33" s="64">
        <v>15154.82</v>
      </c>
      <c r="R33" s="64">
        <v>1714.14</v>
      </c>
      <c r="S33" s="64">
        <v>2303.01</v>
      </c>
      <c r="T33" s="64">
        <v>1488.16</v>
      </c>
      <c r="U33" s="64">
        <v>30025.17</v>
      </c>
      <c r="V33" s="64">
        <v>1763.98</v>
      </c>
      <c r="W33" s="31">
        <f t="shared" si="0"/>
        <v>402057.53</v>
      </c>
      <c r="X33" s="29">
        <f>IF(Паспорт!P33&gt;0,Паспорт!P33,X32)</f>
        <v>34.83</v>
      </c>
      <c r="Y33" s="23"/>
      <c r="Z33" s="28"/>
    </row>
    <row r="34" spans="2:26" ht="15.75">
      <c r="B34" s="15">
        <v>21</v>
      </c>
      <c r="C34" s="64">
        <v>15954.17</v>
      </c>
      <c r="D34" s="64">
        <v>0</v>
      </c>
      <c r="E34" s="64">
        <v>10406.3</v>
      </c>
      <c r="F34" s="64">
        <v>16419</v>
      </c>
      <c r="G34" s="64">
        <v>2489.32</v>
      </c>
      <c r="H34" s="64">
        <v>31503.29</v>
      </c>
      <c r="I34" s="64">
        <v>2206.95</v>
      </c>
      <c r="J34" s="64">
        <v>24583.49</v>
      </c>
      <c r="K34" s="64">
        <v>1668.73</v>
      </c>
      <c r="L34" s="64">
        <v>3648.99</v>
      </c>
      <c r="M34" s="64">
        <v>2229.17</v>
      </c>
      <c r="N34" s="64">
        <v>280787.8</v>
      </c>
      <c r="O34" s="64">
        <v>3543.73</v>
      </c>
      <c r="P34" s="64">
        <v>2026.3</v>
      </c>
      <c r="Q34" s="64">
        <v>20490.57</v>
      </c>
      <c r="R34" s="64">
        <v>2564.72</v>
      </c>
      <c r="S34" s="64">
        <v>3106.83</v>
      </c>
      <c r="T34" s="64">
        <v>2301.43</v>
      </c>
      <c r="U34" s="64">
        <v>39496.07</v>
      </c>
      <c r="V34" s="64">
        <v>2356.4</v>
      </c>
      <c r="W34" s="31">
        <f t="shared" si="0"/>
        <v>467783.25999999995</v>
      </c>
      <c r="X34" s="29">
        <f>IF(Паспорт!P34&gt;0,Паспорт!P34,X33)</f>
        <v>34.83</v>
      </c>
      <c r="Y34" s="23"/>
      <c r="Z34" s="28"/>
    </row>
    <row r="35" spans="2:26" ht="15.75">
      <c r="B35" s="15">
        <v>22</v>
      </c>
      <c r="C35" s="64">
        <v>13827.34</v>
      </c>
      <c r="D35" s="64">
        <v>0</v>
      </c>
      <c r="E35" s="64">
        <v>10390.4</v>
      </c>
      <c r="F35" s="64">
        <v>16892.8</v>
      </c>
      <c r="G35" s="64">
        <v>2659.41</v>
      </c>
      <c r="H35" s="64">
        <v>34194.21</v>
      </c>
      <c r="I35" s="64">
        <v>2344.87</v>
      </c>
      <c r="J35" s="64">
        <v>26641.88</v>
      </c>
      <c r="K35" s="64">
        <v>1883.31</v>
      </c>
      <c r="L35" s="64">
        <v>3875.07</v>
      </c>
      <c r="M35" s="64">
        <v>2564.94</v>
      </c>
      <c r="N35" s="64">
        <v>300156.01</v>
      </c>
      <c r="O35" s="64">
        <v>3918.25</v>
      </c>
      <c r="P35" s="64">
        <v>2014.94</v>
      </c>
      <c r="Q35" s="64">
        <v>18491.57</v>
      </c>
      <c r="R35" s="64">
        <v>2539.98</v>
      </c>
      <c r="S35" s="64">
        <v>3150.04</v>
      </c>
      <c r="T35" s="64">
        <v>2097.2</v>
      </c>
      <c r="U35" s="64">
        <v>40417.37</v>
      </c>
      <c r="V35" s="64">
        <v>2372.32</v>
      </c>
      <c r="W35" s="31">
        <f t="shared" si="0"/>
        <v>490431.91</v>
      </c>
      <c r="X35" s="29">
        <f>IF(Паспорт!P35&gt;0,Паспорт!P35,X34)</f>
        <v>34.83</v>
      </c>
      <c r="Y35" s="23"/>
      <c r="Z35" s="28"/>
    </row>
    <row r="36" spans="2:26" ht="15.75">
      <c r="B36" s="15">
        <v>23</v>
      </c>
      <c r="C36" s="64">
        <v>12336.9</v>
      </c>
      <c r="D36" s="64">
        <v>0</v>
      </c>
      <c r="E36" s="64">
        <v>11361.5</v>
      </c>
      <c r="F36" s="64">
        <v>13851.62</v>
      </c>
      <c r="G36" s="64">
        <v>1933.67</v>
      </c>
      <c r="H36" s="64">
        <v>28726.1</v>
      </c>
      <c r="I36" s="64">
        <v>1961</v>
      </c>
      <c r="J36" s="64">
        <v>20462</v>
      </c>
      <c r="K36" s="64">
        <v>1705.51</v>
      </c>
      <c r="L36" s="64">
        <v>3334.37</v>
      </c>
      <c r="M36" s="64">
        <v>1962.84</v>
      </c>
      <c r="N36" s="64">
        <v>233617.88999999998</v>
      </c>
      <c r="O36" s="64">
        <v>3132</v>
      </c>
      <c r="P36" s="64">
        <v>1448.32</v>
      </c>
      <c r="Q36" s="64">
        <v>15475.91</v>
      </c>
      <c r="R36" s="64">
        <v>1873.38</v>
      </c>
      <c r="S36" s="64">
        <v>2600.01</v>
      </c>
      <c r="T36" s="64">
        <v>1486.41</v>
      </c>
      <c r="U36" s="64">
        <v>35246.9</v>
      </c>
      <c r="V36" s="64">
        <v>2042.17</v>
      </c>
      <c r="W36" s="31">
        <f t="shared" si="0"/>
        <v>394558.49999999994</v>
      </c>
      <c r="X36" s="29">
        <f>IF(Паспорт!P36&gt;0,Паспорт!P36,X35)</f>
        <v>34.83</v>
      </c>
      <c r="Y36" s="23"/>
      <c r="Z36" s="28"/>
    </row>
    <row r="37" spans="2:26" ht="15.75">
      <c r="B37" s="15">
        <v>24</v>
      </c>
      <c r="C37" s="64">
        <v>11498.75</v>
      </c>
      <c r="D37" s="64">
        <v>0</v>
      </c>
      <c r="E37" s="64">
        <v>12455.93</v>
      </c>
      <c r="F37" s="64">
        <v>13597.5</v>
      </c>
      <c r="G37" s="64">
        <v>1817.16</v>
      </c>
      <c r="H37" s="64">
        <v>27392.29</v>
      </c>
      <c r="I37" s="64">
        <v>1907.24</v>
      </c>
      <c r="J37" s="64">
        <v>22315.59</v>
      </c>
      <c r="K37" s="64">
        <v>1499.54</v>
      </c>
      <c r="L37" s="64">
        <v>3240.79</v>
      </c>
      <c r="M37" s="64">
        <v>2018.51</v>
      </c>
      <c r="N37" s="64">
        <v>227823.74</v>
      </c>
      <c r="O37" s="64">
        <v>2371</v>
      </c>
      <c r="P37" s="64">
        <v>1380.56</v>
      </c>
      <c r="Q37" s="64">
        <v>18072.18</v>
      </c>
      <c r="R37" s="64">
        <v>1710.39</v>
      </c>
      <c r="S37" s="64">
        <v>2224.76</v>
      </c>
      <c r="T37" s="64">
        <v>1333.42</v>
      </c>
      <c r="U37" s="64">
        <v>31914.76</v>
      </c>
      <c r="V37" s="64">
        <v>1484.04</v>
      </c>
      <c r="W37" s="31">
        <f t="shared" si="0"/>
        <v>386058.14999999997</v>
      </c>
      <c r="X37" s="29">
        <f>IF(Паспорт!P37&gt;0,Паспорт!P37,X36)</f>
        <v>34.88</v>
      </c>
      <c r="Y37" s="23"/>
      <c r="Z37" s="28"/>
    </row>
    <row r="38" spans="2:26" ht="15.75">
      <c r="B38" s="15">
        <v>25</v>
      </c>
      <c r="C38" s="64">
        <v>11807.17</v>
      </c>
      <c r="D38" s="64">
        <v>0</v>
      </c>
      <c r="E38" s="64">
        <v>9924.59</v>
      </c>
      <c r="F38" s="64">
        <v>13526.4</v>
      </c>
      <c r="G38" s="64">
        <v>1857.05</v>
      </c>
      <c r="H38" s="64">
        <v>28122.77</v>
      </c>
      <c r="I38" s="64">
        <v>2037.28</v>
      </c>
      <c r="J38" s="64">
        <v>22725.57</v>
      </c>
      <c r="K38" s="64">
        <v>1461.93</v>
      </c>
      <c r="L38" s="64">
        <v>3279.98</v>
      </c>
      <c r="M38" s="64">
        <v>1877.97</v>
      </c>
      <c r="N38" s="64">
        <v>232522.28</v>
      </c>
      <c r="O38" s="64">
        <v>2362.9</v>
      </c>
      <c r="P38" s="64">
        <v>1427.53</v>
      </c>
      <c r="Q38" s="64">
        <v>17359.66</v>
      </c>
      <c r="R38" s="64">
        <v>1854.55</v>
      </c>
      <c r="S38" s="64">
        <v>2289.08</v>
      </c>
      <c r="T38" s="64">
        <v>1478.97</v>
      </c>
      <c r="U38" s="64">
        <v>32164.79</v>
      </c>
      <c r="V38" s="64">
        <v>1681.06</v>
      </c>
      <c r="W38" s="31">
        <f t="shared" si="0"/>
        <v>389761.52999999997</v>
      </c>
      <c r="X38" s="29">
        <f>IF(Паспорт!P38&gt;0,Паспорт!P38,X37)</f>
        <v>34.88</v>
      </c>
      <c r="Y38" s="23"/>
      <c r="Z38" s="28"/>
    </row>
    <row r="39" spans="2:26" ht="15.75">
      <c r="B39" s="15">
        <v>26</v>
      </c>
      <c r="C39" s="64">
        <v>11476.41</v>
      </c>
      <c r="D39" s="64">
        <v>89577.34</v>
      </c>
      <c r="E39" s="64">
        <v>12083.66</v>
      </c>
      <c r="F39" s="64">
        <v>12317.82</v>
      </c>
      <c r="G39" s="64">
        <v>1556.44</v>
      </c>
      <c r="H39" s="64">
        <v>24457.33</v>
      </c>
      <c r="I39" s="64">
        <v>1823.4</v>
      </c>
      <c r="J39" s="64">
        <v>20808.75</v>
      </c>
      <c r="K39" s="64">
        <v>1300.3</v>
      </c>
      <c r="L39" s="64">
        <v>2750.81</v>
      </c>
      <c r="M39" s="64">
        <v>1336.86</v>
      </c>
      <c r="N39" s="64">
        <v>197801.84</v>
      </c>
      <c r="O39" s="64">
        <v>2365.5</v>
      </c>
      <c r="P39" s="64">
        <v>1314.03</v>
      </c>
      <c r="Q39" s="64">
        <v>17694.89</v>
      </c>
      <c r="R39" s="64">
        <v>1725.98</v>
      </c>
      <c r="S39" s="64">
        <v>2396.76</v>
      </c>
      <c r="T39" s="64">
        <v>1382.5</v>
      </c>
      <c r="U39" s="64">
        <v>34741.57</v>
      </c>
      <c r="V39" s="64">
        <v>1852</v>
      </c>
      <c r="W39" s="31">
        <f t="shared" si="0"/>
        <v>440764.19</v>
      </c>
      <c r="X39" s="29">
        <f>IF(Паспорт!P39&gt;0,Паспорт!P39,X38)</f>
        <v>34.88</v>
      </c>
      <c r="Y39" s="23"/>
      <c r="Z39" s="28"/>
    </row>
    <row r="40" spans="2:26" ht="15.75">
      <c r="B40" s="15">
        <v>27</v>
      </c>
      <c r="C40" s="64">
        <v>12848.76</v>
      </c>
      <c r="D40" s="64">
        <v>23058.9</v>
      </c>
      <c r="E40" s="64">
        <v>11556.83</v>
      </c>
      <c r="F40" s="64">
        <v>14114</v>
      </c>
      <c r="G40" s="64">
        <v>2228.34</v>
      </c>
      <c r="H40" s="64">
        <v>31202.48</v>
      </c>
      <c r="I40" s="64">
        <v>2109.87</v>
      </c>
      <c r="J40" s="64">
        <v>25586.17</v>
      </c>
      <c r="K40" s="64">
        <v>1659.18</v>
      </c>
      <c r="L40" s="64">
        <v>3459.53</v>
      </c>
      <c r="M40" s="64">
        <v>2055.87</v>
      </c>
      <c r="N40" s="64">
        <v>265379.35</v>
      </c>
      <c r="O40" s="64">
        <v>2890.24</v>
      </c>
      <c r="P40" s="64">
        <v>1613.29</v>
      </c>
      <c r="Q40" s="64">
        <v>17879.05</v>
      </c>
      <c r="R40" s="64">
        <v>2029.48</v>
      </c>
      <c r="S40" s="64">
        <v>2943.71</v>
      </c>
      <c r="T40" s="64">
        <v>1845.5</v>
      </c>
      <c r="U40" s="64">
        <v>38186.98</v>
      </c>
      <c r="V40" s="64">
        <v>2060.61</v>
      </c>
      <c r="W40" s="31">
        <f t="shared" si="0"/>
        <v>464708.1399999999</v>
      </c>
      <c r="X40" s="29">
        <f>IF(Паспорт!P40&gt;0,Паспорт!P40,X39)</f>
        <v>34.88</v>
      </c>
      <c r="Y40" s="23"/>
      <c r="Z40" s="28"/>
    </row>
    <row r="41" spans="2:26" ht="15.75">
      <c r="B41" s="15">
        <v>28</v>
      </c>
      <c r="C41" s="64">
        <v>14577.54</v>
      </c>
      <c r="D41" s="64">
        <v>220.42</v>
      </c>
      <c r="E41" s="64">
        <v>9500.32</v>
      </c>
      <c r="F41" s="64">
        <v>12362.04</v>
      </c>
      <c r="G41" s="64">
        <v>1664.94</v>
      </c>
      <c r="H41" s="64">
        <v>26010.61</v>
      </c>
      <c r="I41" s="64">
        <v>1863.49</v>
      </c>
      <c r="J41" s="64">
        <v>24951.04</v>
      </c>
      <c r="K41" s="64">
        <v>1400.43</v>
      </c>
      <c r="L41" s="64">
        <v>2927.51</v>
      </c>
      <c r="M41" s="64">
        <v>1585.11</v>
      </c>
      <c r="N41" s="64">
        <v>248203.34</v>
      </c>
      <c r="O41" s="64">
        <v>2858.99</v>
      </c>
      <c r="P41" s="64">
        <v>1648.2</v>
      </c>
      <c r="Q41" s="64">
        <v>17652.92</v>
      </c>
      <c r="R41" s="64">
        <v>1984.08</v>
      </c>
      <c r="S41" s="64">
        <v>2699.72</v>
      </c>
      <c r="T41" s="64">
        <v>1665.29</v>
      </c>
      <c r="U41" s="64">
        <v>35226.93</v>
      </c>
      <c r="V41" s="64">
        <v>1946.43</v>
      </c>
      <c r="W41" s="31">
        <f t="shared" si="0"/>
        <v>410949.3499999999</v>
      </c>
      <c r="X41" s="29">
        <f>IF(Паспорт!P41&gt;0,Паспорт!P41,X40)</f>
        <v>34.88</v>
      </c>
      <c r="Y41" s="23"/>
      <c r="Z41" s="28"/>
    </row>
    <row r="42" spans="2:26" ht="19.5" customHeight="1">
      <c r="B42" s="15">
        <v>29</v>
      </c>
      <c r="C42" s="64">
        <v>11445.35</v>
      </c>
      <c r="D42" s="64">
        <v>505.85</v>
      </c>
      <c r="E42" s="64">
        <v>9108.29</v>
      </c>
      <c r="F42" s="64">
        <v>11562.5</v>
      </c>
      <c r="G42" s="64">
        <v>1425.17</v>
      </c>
      <c r="H42" s="64">
        <v>21717.55</v>
      </c>
      <c r="I42" s="64">
        <v>1738</v>
      </c>
      <c r="J42" s="64">
        <v>22564.29</v>
      </c>
      <c r="K42" s="64">
        <v>1242.47</v>
      </c>
      <c r="L42" s="64">
        <v>2637.85</v>
      </c>
      <c r="M42" s="64">
        <v>1441.18</v>
      </c>
      <c r="N42" s="64">
        <v>267378.75</v>
      </c>
      <c r="O42" s="64">
        <v>2474.96</v>
      </c>
      <c r="P42" s="64">
        <v>1375.73</v>
      </c>
      <c r="Q42" s="64">
        <v>14110.3</v>
      </c>
      <c r="R42" s="64">
        <v>1656.92</v>
      </c>
      <c r="S42" s="64">
        <v>2413.75</v>
      </c>
      <c r="T42" s="64">
        <v>1307.38</v>
      </c>
      <c r="U42" s="64">
        <v>29611.81</v>
      </c>
      <c r="V42" s="64">
        <v>1601.2</v>
      </c>
      <c r="W42" s="31">
        <f t="shared" si="0"/>
        <v>407319.3</v>
      </c>
      <c r="X42" s="29">
        <f>IF(Паспорт!P42&gt;0,Паспорт!P42,X41)</f>
        <v>34.88</v>
      </c>
      <c r="Y42" s="23"/>
      <c r="Z42" s="28"/>
    </row>
    <row r="43" spans="2:26" ht="20.25" customHeight="1">
      <c r="B43" s="15">
        <v>30</v>
      </c>
      <c r="C43" s="64">
        <v>11159.94</v>
      </c>
      <c r="D43" s="64">
        <v>64474.7</v>
      </c>
      <c r="E43" s="64">
        <v>8832.16</v>
      </c>
      <c r="F43" s="64">
        <v>12865.74</v>
      </c>
      <c r="G43" s="64">
        <v>1458.51</v>
      </c>
      <c r="H43" s="64">
        <v>21429.75</v>
      </c>
      <c r="I43" s="64">
        <v>1693.26</v>
      </c>
      <c r="J43" s="64">
        <v>23026.72</v>
      </c>
      <c r="K43" s="64">
        <v>1186.44</v>
      </c>
      <c r="L43" s="64">
        <v>2923.9</v>
      </c>
      <c r="M43" s="64">
        <v>1475.25</v>
      </c>
      <c r="N43" s="64">
        <v>256410.34999999998</v>
      </c>
      <c r="O43" s="64">
        <v>2966.6</v>
      </c>
      <c r="P43" s="64">
        <v>1652.64</v>
      </c>
      <c r="Q43" s="64">
        <v>16306.99</v>
      </c>
      <c r="R43" s="64">
        <v>2002.32</v>
      </c>
      <c r="S43" s="64">
        <v>2980.94</v>
      </c>
      <c r="T43" s="64">
        <v>1693.51</v>
      </c>
      <c r="U43" s="64">
        <v>46449.81</v>
      </c>
      <c r="V43" s="64">
        <v>1887.57</v>
      </c>
      <c r="W43" s="31">
        <f t="shared" si="0"/>
        <v>482877.1</v>
      </c>
      <c r="X43" s="29">
        <f>IF(Паспорт!P43&gt;0,Паспорт!P43,X42)</f>
        <v>34.88</v>
      </c>
      <c r="Y43" s="23"/>
      <c r="Z43" s="28"/>
    </row>
    <row r="44" spans="2:26" ht="20.25" customHeight="1">
      <c r="B44" s="15">
        <v>31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1">
        <f>SUM(C44:V44)</f>
        <v>0</v>
      </c>
      <c r="X44" s="29">
        <f>IF(Паспорт!P44&gt;0,Паспорт!P44,X43)</f>
        <v>34.88</v>
      </c>
      <c r="Y44" s="23"/>
      <c r="Z44" s="28"/>
    </row>
    <row r="45" spans="2:27" ht="66" customHeight="1">
      <c r="B45" s="15" t="s">
        <v>40</v>
      </c>
      <c r="C45" s="33">
        <f aca="true" t="shared" si="1" ref="C45:V45">SUM(C14:C43)</f>
        <v>558277.57</v>
      </c>
      <c r="D45" s="33">
        <f t="shared" si="1"/>
        <v>294798.16000000003</v>
      </c>
      <c r="E45" s="33">
        <f t="shared" si="1"/>
        <v>315817.2899999999</v>
      </c>
      <c r="F45" s="33">
        <f t="shared" si="1"/>
        <v>589191.9099999998</v>
      </c>
      <c r="G45" s="33">
        <f t="shared" si="1"/>
        <v>63554.89000000001</v>
      </c>
      <c r="H45" s="33">
        <f t="shared" si="1"/>
        <v>987799.8099999999</v>
      </c>
      <c r="I45" s="33">
        <f t="shared" si="1"/>
        <v>99110.33999999995</v>
      </c>
      <c r="J45" s="33">
        <f t="shared" si="1"/>
        <v>751390.63</v>
      </c>
      <c r="K45" s="33">
        <f t="shared" si="1"/>
        <v>94165.33999999995</v>
      </c>
      <c r="L45" s="33">
        <f t="shared" si="1"/>
        <v>197531.96</v>
      </c>
      <c r="M45" s="33">
        <f t="shared" si="1"/>
        <v>66737.26000000001</v>
      </c>
      <c r="N45" s="33">
        <f t="shared" si="1"/>
        <v>8850947.69</v>
      </c>
      <c r="O45" s="33">
        <f t="shared" si="1"/>
        <v>93675.13</v>
      </c>
      <c r="P45" s="33">
        <f t="shared" si="1"/>
        <v>47180.85</v>
      </c>
      <c r="Q45" s="33">
        <f t="shared" si="1"/>
        <v>529579.71</v>
      </c>
      <c r="R45" s="33">
        <f t="shared" si="1"/>
        <v>57522.170000000006</v>
      </c>
      <c r="S45" s="33">
        <f t="shared" si="1"/>
        <v>81190.91</v>
      </c>
      <c r="T45" s="33">
        <f t="shared" si="1"/>
        <v>55667.23</v>
      </c>
      <c r="U45" s="33">
        <f t="shared" si="1"/>
        <v>1469196.0600000003</v>
      </c>
      <c r="V45" s="33">
        <f t="shared" si="1"/>
        <v>71852.38999999998</v>
      </c>
      <c r="W45" s="32">
        <f>SUM(W14:W44)</f>
        <v>15275187.299999999</v>
      </c>
      <c r="X45" s="30">
        <f>SUMPRODUCT(X14:X44,W14:W44)/SUM(W14:W44)</f>
        <v>34.87660099583854</v>
      </c>
      <c r="Y45" s="27"/>
      <c r="Z45" s="94" t="s">
        <v>41</v>
      </c>
      <c r="AA45" s="94"/>
    </row>
    <row r="46" spans="2:26" ht="14.25" customHeight="1" hidden="1">
      <c r="B46" s="5">
        <v>31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4"/>
      <c r="Z46"/>
    </row>
    <row r="47" spans="3:26" ht="12.7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25"/>
      <c r="Z47"/>
    </row>
    <row r="48" spans="3:25" ht="18" customHeight="1">
      <c r="C48" s="11" t="s">
        <v>37</v>
      </c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 t="s">
        <v>1</v>
      </c>
      <c r="P48" s="12" t="s">
        <v>38</v>
      </c>
      <c r="Q48" s="12"/>
      <c r="R48" s="12"/>
      <c r="S48" s="12"/>
      <c r="T48" s="12"/>
      <c r="U48" s="12"/>
      <c r="V48" s="85" t="s">
        <v>89</v>
      </c>
      <c r="W48" s="85"/>
      <c r="X48" s="85"/>
      <c r="Y48" s="26"/>
    </row>
    <row r="49" spans="3:25" ht="12.75">
      <c r="C49" s="1"/>
      <c r="D49" s="1" t="s">
        <v>39</v>
      </c>
      <c r="O49" s="2"/>
      <c r="P49" s="13" t="s">
        <v>0</v>
      </c>
      <c r="Q49" s="13"/>
      <c r="W49" s="13" t="s">
        <v>29</v>
      </c>
      <c r="Y49" s="2"/>
    </row>
    <row r="50" spans="1:24" ht="12.75">
      <c r="A50" s="60"/>
      <c r="B50" s="59" t="s">
        <v>30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84"/>
      <c r="W50" s="84"/>
      <c r="X50" s="60"/>
    </row>
    <row r="51" spans="1:24" ht="12.75">
      <c r="A51" s="60"/>
      <c r="B51" s="59" t="s">
        <v>31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84"/>
      <c r="W51" s="84"/>
      <c r="X51" s="60"/>
    </row>
    <row r="52" spans="1:24" ht="12.75">
      <c r="A52" s="60"/>
      <c r="B52" s="62" t="s">
        <v>52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>
      <c r="A53" s="60"/>
      <c r="B53" s="5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</sheetData>
  <sheetProtection/>
  <mergeCells count="35">
    <mergeCell ref="C5:X5"/>
    <mergeCell ref="B6:X6"/>
    <mergeCell ref="B7:X7"/>
    <mergeCell ref="B8:X8"/>
    <mergeCell ref="B10:B13"/>
    <mergeCell ref="H11:H13"/>
    <mergeCell ref="X10:X13"/>
    <mergeCell ref="K11:K13"/>
    <mergeCell ref="L11:L13"/>
    <mergeCell ref="M11:M13"/>
    <mergeCell ref="D11:D13"/>
    <mergeCell ref="E11:E13"/>
    <mergeCell ref="F11:F13"/>
    <mergeCell ref="G11:G13"/>
    <mergeCell ref="Q11:Q13"/>
    <mergeCell ref="Z14:AA21"/>
    <mergeCell ref="O11:O13"/>
    <mergeCell ref="P11:P13"/>
    <mergeCell ref="J11:J13"/>
    <mergeCell ref="R11:R13"/>
    <mergeCell ref="S11:S13"/>
    <mergeCell ref="T11:T13"/>
    <mergeCell ref="U11:U13"/>
    <mergeCell ref="V11:V13"/>
    <mergeCell ref="Z45:AA45"/>
    <mergeCell ref="V51:W51"/>
    <mergeCell ref="V50:W50"/>
    <mergeCell ref="V48:X48"/>
    <mergeCell ref="V2:W2"/>
    <mergeCell ref="C47:X47"/>
    <mergeCell ref="I11:I13"/>
    <mergeCell ref="N11:N13"/>
    <mergeCell ref="W10:W13"/>
    <mergeCell ref="C11:C13"/>
    <mergeCell ref="C10:V10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4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5">
      <selection activeCell="H3" sqref="H3:H32"/>
    </sheetView>
  </sheetViews>
  <sheetFormatPr defaultColWidth="9.00390625" defaultRowHeight="12.75"/>
  <sheetData>
    <row r="1" spans="1:7" ht="12.75">
      <c r="A1" t="s">
        <v>85</v>
      </c>
      <c r="G1" t="s">
        <v>88</v>
      </c>
    </row>
    <row r="2" spans="1:14" ht="12.75">
      <c r="A2" t="s">
        <v>56</v>
      </c>
      <c r="B2" t="s">
        <v>57</v>
      </c>
      <c r="C2" t="s">
        <v>57</v>
      </c>
      <c r="D2" t="s">
        <v>57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57</v>
      </c>
      <c r="N2" t="s">
        <v>57</v>
      </c>
    </row>
    <row r="3" spans="1:15" ht="12.75">
      <c r="A3">
        <v>1</v>
      </c>
      <c r="B3">
        <v>81650.71</v>
      </c>
      <c r="C3">
        <v>452389.09</v>
      </c>
      <c r="D3">
        <v>20564.67</v>
      </c>
      <c r="E3">
        <f>B3+C3+D3</f>
        <v>554604.4700000001</v>
      </c>
      <c r="G3">
        <v>1</v>
      </c>
      <c r="H3">
        <v>47783.75</v>
      </c>
      <c r="I3">
        <v>35.665</v>
      </c>
      <c r="J3">
        <v>3.64</v>
      </c>
      <c r="K3">
        <v>7.56</v>
      </c>
      <c r="L3" t="s">
        <v>62</v>
      </c>
      <c r="M3">
        <v>12155.56</v>
      </c>
      <c r="N3">
        <v>136917.52</v>
      </c>
      <c r="O3">
        <f>N3+M3</f>
        <v>149073.08</v>
      </c>
    </row>
    <row r="4" spans="1:15" ht="12.75">
      <c r="A4">
        <v>2</v>
      </c>
      <c r="B4">
        <v>105627.2</v>
      </c>
      <c r="C4">
        <v>496178.22</v>
      </c>
      <c r="D4">
        <v>29357.38</v>
      </c>
      <c r="E4">
        <f aca="true" t="shared" si="0" ref="E4:E32">B4+C4+D4</f>
        <v>631162.7999999999</v>
      </c>
      <c r="G4">
        <v>2</v>
      </c>
      <c r="H4">
        <v>0</v>
      </c>
      <c r="I4">
        <v>0</v>
      </c>
      <c r="J4">
        <v>3.3</v>
      </c>
      <c r="K4">
        <v>7.61</v>
      </c>
      <c r="M4">
        <v>0</v>
      </c>
      <c r="N4">
        <v>0</v>
      </c>
      <c r="O4">
        <f aca="true" t="shared" si="1" ref="O4:O32">N4+M4</f>
        <v>0</v>
      </c>
    </row>
    <row r="5" spans="1:15" ht="12.75">
      <c r="A5">
        <v>3</v>
      </c>
      <c r="B5">
        <v>102625.7</v>
      </c>
      <c r="C5">
        <v>495261.56</v>
      </c>
      <c r="D5">
        <v>34998.14</v>
      </c>
      <c r="E5">
        <f t="shared" si="0"/>
        <v>632885.4</v>
      </c>
      <c r="G5">
        <v>3</v>
      </c>
      <c r="H5">
        <v>66090.5</v>
      </c>
      <c r="I5">
        <v>44.193</v>
      </c>
      <c r="J5">
        <v>3.04</v>
      </c>
      <c r="K5">
        <v>7.09</v>
      </c>
      <c r="L5" t="s">
        <v>62</v>
      </c>
      <c r="M5">
        <v>76.96</v>
      </c>
      <c r="N5">
        <v>0</v>
      </c>
      <c r="O5">
        <f t="shared" si="1"/>
        <v>76.96</v>
      </c>
    </row>
    <row r="6" spans="1:15" ht="12.75">
      <c r="A6">
        <v>4</v>
      </c>
      <c r="B6">
        <v>91568.19</v>
      </c>
      <c r="C6">
        <v>471053.88</v>
      </c>
      <c r="D6">
        <v>10266.88</v>
      </c>
      <c r="E6">
        <f t="shared" si="0"/>
        <v>572888.9500000001</v>
      </c>
      <c r="G6">
        <v>4</v>
      </c>
      <c r="H6">
        <v>0</v>
      </c>
      <c r="I6">
        <v>0</v>
      </c>
      <c r="J6">
        <v>3.71</v>
      </c>
      <c r="K6">
        <v>7.32</v>
      </c>
      <c r="M6">
        <v>0</v>
      </c>
      <c r="N6">
        <v>0</v>
      </c>
      <c r="O6">
        <f t="shared" si="1"/>
        <v>0</v>
      </c>
    </row>
    <row r="7" spans="1:15" ht="12.75">
      <c r="A7">
        <v>5</v>
      </c>
      <c r="B7">
        <v>86121.69</v>
      </c>
      <c r="C7">
        <v>353163.28</v>
      </c>
      <c r="D7">
        <v>6496.55</v>
      </c>
      <c r="E7">
        <f t="shared" si="0"/>
        <v>445781.52</v>
      </c>
      <c r="G7">
        <v>5</v>
      </c>
      <c r="H7">
        <v>39726.34</v>
      </c>
      <c r="I7">
        <v>30.814</v>
      </c>
      <c r="J7">
        <v>3.57</v>
      </c>
      <c r="K7">
        <v>7.32</v>
      </c>
      <c r="L7" t="s">
        <v>63</v>
      </c>
      <c r="M7">
        <v>0</v>
      </c>
      <c r="N7">
        <v>0</v>
      </c>
      <c r="O7">
        <f t="shared" si="1"/>
        <v>0</v>
      </c>
    </row>
    <row r="8" spans="1:15" ht="12.75">
      <c r="A8">
        <v>6</v>
      </c>
      <c r="B8">
        <v>75848.5</v>
      </c>
      <c r="C8">
        <v>357068.72</v>
      </c>
      <c r="D8">
        <v>14503.38</v>
      </c>
      <c r="E8">
        <f t="shared" si="0"/>
        <v>447420.6</v>
      </c>
      <c r="G8">
        <v>6</v>
      </c>
      <c r="H8">
        <v>0</v>
      </c>
      <c r="I8">
        <v>0</v>
      </c>
      <c r="J8">
        <v>3.31</v>
      </c>
      <c r="K8">
        <v>8.52</v>
      </c>
      <c r="M8">
        <v>0</v>
      </c>
      <c r="N8">
        <v>0</v>
      </c>
      <c r="O8">
        <f t="shared" si="1"/>
        <v>0</v>
      </c>
    </row>
    <row r="9" spans="1:15" ht="12.75">
      <c r="A9">
        <v>7</v>
      </c>
      <c r="B9">
        <v>56124.85</v>
      </c>
      <c r="C9">
        <v>324214.34</v>
      </c>
      <c r="D9">
        <v>14144.42</v>
      </c>
      <c r="E9">
        <f t="shared" si="0"/>
        <v>394483.61</v>
      </c>
      <c r="G9">
        <v>7</v>
      </c>
      <c r="H9">
        <v>58739.49</v>
      </c>
      <c r="I9">
        <v>42.092</v>
      </c>
      <c r="J9">
        <v>3.04</v>
      </c>
      <c r="K9">
        <v>8.9</v>
      </c>
      <c r="L9" t="s">
        <v>62</v>
      </c>
      <c r="M9">
        <v>70339.7</v>
      </c>
      <c r="N9">
        <v>0</v>
      </c>
      <c r="O9">
        <f t="shared" si="1"/>
        <v>70339.7</v>
      </c>
    </row>
    <row r="10" spans="1:15" ht="12.75">
      <c r="A10">
        <v>8</v>
      </c>
      <c r="B10">
        <v>40293.48</v>
      </c>
      <c r="C10">
        <v>178951.16</v>
      </c>
      <c r="D10">
        <v>42237.93</v>
      </c>
      <c r="E10">
        <f t="shared" si="0"/>
        <v>261482.57</v>
      </c>
      <c r="G10">
        <v>8</v>
      </c>
      <c r="H10">
        <v>0</v>
      </c>
      <c r="I10">
        <v>0</v>
      </c>
      <c r="J10">
        <v>3.76</v>
      </c>
      <c r="K10">
        <v>9.41</v>
      </c>
      <c r="M10">
        <v>38807.25</v>
      </c>
      <c r="N10">
        <v>68584.77</v>
      </c>
      <c r="O10">
        <f t="shared" si="1"/>
        <v>107392.02</v>
      </c>
    </row>
    <row r="11" spans="1:15" ht="12.75">
      <c r="A11">
        <v>9</v>
      </c>
      <c r="B11">
        <v>37380.3</v>
      </c>
      <c r="C11">
        <v>175824.64</v>
      </c>
      <c r="D11">
        <v>10035.15</v>
      </c>
      <c r="E11">
        <f t="shared" si="0"/>
        <v>223240.09</v>
      </c>
      <c r="G11">
        <v>9</v>
      </c>
      <c r="H11">
        <v>0</v>
      </c>
      <c r="I11">
        <v>0</v>
      </c>
      <c r="J11">
        <v>3.33</v>
      </c>
      <c r="K11">
        <v>10.78</v>
      </c>
      <c r="M11">
        <v>0</v>
      </c>
      <c r="N11">
        <v>0</v>
      </c>
      <c r="O11">
        <f t="shared" si="1"/>
        <v>0</v>
      </c>
    </row>
    <row r="12" spans="1:15" ht="12.75">
      <c r="A12">
        <v>10</v>
      </c>
      <c r="B12">
        <v>39635.66</v>
      </c>
      <c r="C12">
        <v>148679.64</v>
      </c>
      <c r="D12">
        <v>5966.55</v>
      </c>
      <c r="E12">
        <f t="shared" si="0"/>
        <v>194281.85</v>
      </c>
      <c r="G12">
        <v>10</v>
      </c>
      <c r="H12">
        <v>0</v>
      </c>
      <c r="I12">
        <v>0</v>
      </c>
      <c r="J12">
        <v>2.97</v>
      </c>
      <c r="K12">
        <v>11.37</v>
      </c>
      <c r="M12">
        <v>0</v>
      </c>
      <c r="N12">
        <v>0</v>
      </c>
      <c r="O12">
        <f t="shared" si="1"/>
        <v>0</v>
      </c>
    </row>
    <row r="13" spans="1:15" ht="12.75">
      <c r="A13">
        <v>11</v>
      </c>
      <c r="B13">
        <v>34396.02</v>
      </c>
      <c r="C13">
        <v>156279.05</v>
      </c>
      <c r="D13">
        <v>8238.72</v>
      </c>
      <c r="E13">
        <f t="shared" si="0"/>
        <v>198913.78999999998</v>
      </c>
      <c r="G13">
        <v>11</v>
      </c>
      <c r="H13">
        <v>0</v>
      </c>
      <c r="I13">
        <v>0</v>
      </c>
      <c r="J13">
        <v>2.54</v>
      </c>
      <c r="K13">
        <v>11.85</v>
      </c>
      <c r="M13">
        <v>0</v>
      </c>
      <c r="N13">
        <v>0</v>
      </c>
      <c r="O13">
        <f t="shared" si="1"/>
        <v>0</v>
      </c>
    </row>
    <row r="14" spans="1:15" ht="12.75">
      <c r="A14">
        <v>12</v>
      </c>
      <c r="B14">
        <v>30429.13</v>
      </c>
      <c r="C14">
        <v>142288.33</v>
      </c>
      <c r="D14">
        <v>8513.03</v>
      </c>
      <c r="E14">
        <f t="shared" si="0"/>
        <v>181230.49</v>
      </c>
      <c r="G14">
        <v>12</v>
      </c>
      <c r="H14">
        <v>0</v>
      </c>
      <c r="I14">
        <v>0</v>
      </c>
      <c r="J14">
        <v>2.24</v>
      </c>
      <c r="K14">
        <v>12.15</v>
      </c>
      <c r="M14">
        <v>0</v>
      </c>
      <c r="N14">
        <v>0</v>
      </c>
      <c r="O14">
        <f t="shared" si="1"/>
        <v>0</v>
      </c>
    </row>
    <row r="15" spans="1:15" ht="12.75">
      <c r="A15">
        <v>13</v>
      </c>
      <c r="B15">
        <v>32167.11</v>
      </c>
      <c r="C15">
        <v>146578.13</v>
      </c>
      <c r="D15">
        <v>24754.42</v>
      </c>
      <c r="E15">
        <f t="shared" si="0"/>
        <v>203499.65999999997</v>
      </c>
      <c r="G15">
        <v>13</v>
      </c>
      <c r="H15">
        <v>54802.56</v>
      </c>
      <c r="I15">
        <v>45.424</v>
      </c>
      <c r="J15">
        <v>2.79</v>
      </c>
      <c r="K15">
        <v>11.05</v>
      </c>
      <c r="L15" t="s">
        <v>62</v>
      </c>
      <c r="M15">
        <v>0</v>
      </c>
      <c r="N15">
        <v>0</v>
      </c>
      <c r="O15">
        <f t="shared" si="1"/>
        <v>0</v>
      </c>
    </row>
    <row r="16" spans="1:15" ht="12.75">
      <c r="A16">
        <v>14</v>
      </c>
      <c r="B16">
        <v>34266.23</v>
      </c>
      <c r="C16">
        <v>154293.06</v>
      </c>
      <c r="D16">
        <v>16349.39</v>
      </c>
      <c r="E16">
        <f t="shared" si="0"/>
        <v>204908.68</v>
      </c>
      <c r="G16">
        <v>14</v>
      </c>
      <c r="H16">
        <v>0</v>
      </c>
      <c r="I16">
        <v>0</v>
      </c>
      <c r="J16">
        <v>2.9</v>
      </c>
      <c r="K16">
        <v>12.8</v>
      </c>
      <c r="L16" t="s">
        <v>64</v>
      </c>
      <c r="M16">
        <v>0</v>
      </c>
      <c r="N16">
        <v>0</v>
      </c>
      <c r="O16">
        <f t="shared" si="1"/>
        <v>0</v>
      </c>
    </row>
    <row r="17" spans="1:15" ht="12.75">
      <c r="A17">
        <v>15</v>
      </c>
      <c r="B17">
        <v>41416.73</v>
      </c>
      <c r="C17">
        <v>158588.36</v>
      </c>
      <c r="D17">
        <v>24979.49</v>
      </c>
      <c r="E17">
        <f t="shared" si="0"/>
        <v>224984.58</v>
      </c>
      <c r="G17">
        <v>15</v>
      </c>
      <c r="H17">
        <v>0</v>
      </c>
      <c r="I17">
        <v>0</v>
      </c>
      <c r="J17">
        <v>2.26</v>
      </c>
      <c r="K17">
        <v>12.89</v>
      </c>
      <c r="M17">
        <v>0</v>
      </c>
      <c r="N17">
        <v>0</v>
      </c>
      <c r="O17">
        <f t="shared" si="1"/>
        <v>0</v>
      </c>
    </row>
    <row r="18" spans="1:15" ht="12.75">
      <c r="A18">
        <v>16</v>
      </c>
      <c r="B18">
        <v>46304.68</v>
      </c>
      <c r="C18">
        <v>163868.98</v>
      </c>
      <c r="D18">
        <v>5393.91</v>
      </c>
      <c r="E18">
        <f t="shared" si="0"/>
        <v>215567.57</v>
      </c>
      <c r="G18">
        <v>16</v>
      </c>
      <c r="H18">
        <v>2594.47</v>
      </c>
      <c r="I18">
        <v>11.42</v>
      </c>
      <c r="J18">
        <v>2.64</v>
      </c>
      <c r="K18">
        <v>11.86</v>
      </c>
      <c r="L18" t="s">
        <v>62</v>
      </c>
      <c r="M18">
        <v>771.42</v>
      </c>
      <c r="N18">
        <v>0</v>
      </c>
      <c r="O18">
        <f t="shared" si="1"/>
        <v>771.42</v>
      </c>
    </row>
    <row r="19" spans="1:15" ht="12.75">
      <c r="A19">
        <v>17</v>
      </c>
      <c r="B19">
        <v>39743.62</v>
      </c>
      <c r="C19">
        <v>148279.27</v>
      </c>
      <c r="D19">
        <v>4683.74</v>
      </c>
      <c r="E19">
        <f t="shared" si="0"/>
        <v>192706.62999999998</v>
      </c>
      <c r="G19">
        <v>17</v>
      </c>
      <c r="H19">
        <v>0</v>
      </c>
      <c r="I19">
        <v>0</v>
      </c>
      <c r="J19">
        <v>2.63</v>
      </c>
      <c r="K19">
        <v>13.01</v>
      </c>
      <c r="M19">
        <v>0</v>
      </c>
      <c r="N19">
        <v>0</v>
      </c>
      <c r="O19">
        <f t="shared" si="1"/>
        <v>0</v>
      </c>
    </row>
    <row r="20" spans="1:15" ht="12.75">
      <c r="A20">
        <v>18</v>
      </c>
      <c r="B20">
        <v>33912.38</v>
      </c>
      <c r="C20">
        <v>117819.27</v>
      </c>
      <c r="D20">
        <v>7174.96</v>
      </c>
      <c r="E20">
        <f t="shared" si="0"/>
        <v>158906.61</v>
      </c>
      <c r="G20">
        <v>18</v>
      </c>
      <c r="H20">
        <v>0</v>
      </c>
      <c r="I20">
        <v>0</v>
      </c>
      <c r="J20">
        <v>2.19</v>
      </c>
      <c r="K20">
        <v>13.53</v>
      </c>
      <c r="M20">
        <v>252.64</v>
      </c>
      <c r="N20">
        <v>0</v>
      </c>
      <c r="O20">
        <f t="shared" si="1"/>
        <v>252.64</v>
      </c>
    </row>
    <row r="21" spans="1:15" ht="12.75">
      <c r="A21">
        <v>19</v>
      </c>
      <c r="B21">
        <v>35413.66</v>
      </c>
      <c r="C21">
        <v>126513.67</v>
      </c>
      <c r="D21">
        <v>7209.76</v>
      </c>
      <c r="E21">
        <f t="shared" si="0"/>
        <v>169137.09000000003</v>
      </c>
      <c r="G21">
        <v>19</v>
      </c>
      <c r="H21">
        <v>2640.55</v>
      </c>
      <c r="I21">
        <v>10.13</v>
      </c>
      <c r="J21">
        <v>3.02</v>
      </c>
      <c r="K21">
        <v>13.06</v>
      </c>
      <c r="L21" t="s">
        <v>63</v>
      </c>
      <c r="M21">
        <v>356.1</v>
      </c>
      <c r="N21">
        <v>0</v>
      </c>
      <c r="O21">
        <f t="shared" si="1"/>
        <v>356.1</v>
      </c>
    </row>
    <row r="22" spans="1:15" ht="12.75">
      <c r="A22">
        <v>20</v>
      </c>
      <c r="B22">
        <v>42331.27</v>
      </c>
      <c r="C22">
        <v>181005.38</v>
      </c>
      <c r="D22">
        <v>9442.73</v>
      </c>
      <c r="E22">
        <f t="shared" si="0"/>
        <v>232779.38</v>
      </c>
      <c r="G22">
        <v>20</v>
      </c>
      <c r="H22">
        <v>73517.6</v>
      </c>
      <c r="I22">
        <v>58.976</v>
      </c>
      <c r="J22">
        <v>3.5</v>
      </c>
      <c r="K22">
        <v>10.82</v>
      </c>
      <c r="L22" t="s">
        <v>62</v>
      </c>
      <c r="M22">
        <v>0</v>
      </c>
      <c r="N22">
        <v>0</v>
      </c>
      <c r="O22">
        <f t="shared" si="1"/>
        <v>0</v>
      </c>
    </row>
    <row r="23" spans="1:15" ht="12.75">
      <c r="A23">
        <v>21</v>
      </c>
      <c r="B23">
        <v>50735.07</v>
      </c>
      <c r="C23">
        <v>215517.77</v>
      </c>
      <c r="D23">
        <v>14534.96</v>
      </c>
      <c r="E23">
        <f t="shared" si="0"/>
        <v>280787.8</v>
      </c>
      <c r="G23">
        <v>21</v>
      </c>
      <c r="H23">
        <v>33029.21</v>
      </c>
      <c r="I23">
        <v>22.436</v>
      </c>
      <c r="J23">
        <v>3.61</v>
      </c>
      <c r="K23">
        <v>10.63</v>
      </c>
      <c r="L23" t="s">
        <v>63</v>
      </c>
      <c r="M23">
        <v>0</v>
      </c>
      <c r="N23">
        <v>0</v>
      </c>
      <c r="O23">
        <f t="shared" si="1"/>
        <v>0</v>
      </c>
    </row>
    <row r="24" spans="1:15" ht="12.75">
      <c r="A24">
        <v>22</v>
      </c>
      <c r="B24">
        <v>49651.41</v>
      </c>
      <c r="C24">
        <v>221037.75</v>
      </c>
      <c r="D24">
        <v>29466.85</v>
      </c>
      <c r="E24">
        <f t="shared" si="0"/>
        <v>300156.01</v>
      </c>
      <c r="G24">
        <v>22</v>
      </c>
      <c r="H24">
        <v>0</v>
      </c>
      <c r="I24">
        <v>0</v>
      </c>
      <c r="J24">
        <v>3.27</v>
      </c>
      <c r="K24">
        <v>12.27</v>
      </c>
      <c r="M24">
        <v>0</v>
      </c>
      <c r="N24">
        <v>0</v>
      </c>
      <c r="O24">
        <f t="shared" si="1"/>
        <v>0</v>
      </c>
    </row>
    <row r="25" spans="1:15" ht="12.75">
      <c r="A25">
        <v>23</v>
      </c>
      <c r="B25">
        <v>44058.68</v>
      </c>
      <c r="C25">
        <v>183205.05</v>
      </c>
      <c r="D25">
        <v>6354.16</v>
      </c>
      <c r="E25">
        <f t="shared" si="0"/>
        <v>233617.88999999998</v>
      </c>
      <c r="G25">
        <v>23</v>
      </c>
      <c r="H25">
        <v>2594.53</v>
      </c>
      <c r="I25">
        <v>9.045</v>
      </c>
      <c r="J25">
        <v>3.19</v>
      </c>
      <c r="K25">
        <v>12.32</v>
      </c>
      <c r="L25" t="s">
        <v>62</v>
      </c>
      <c r="M25">
        <v>0</v>
      </c>
      <c r="N25">
        <v>0</v>
      </c>
      <c r="O25">
        <f t="shared" si="1"/>
        <v>0</v>
      </c>
    </row>
    <row r="26" spans="1:15" ht="12.75">
      <c r="A26">
        <v>24</v>
      </c>
      <c r="B26">
        <v>42867.05</v>
      </c>
      <c r="C26">
        <v>179810.64</v>
      </c>
      <c r="D26">
        <v>5146.05</v>
      </c>
      <c r="E26">
        <f t="shared" si="0"/>
        <v>227823.74</v>
      </c>
      <c r="G26">
        <v>24</v>
      </c>
      <c r="H26">
        <v>0</v>
      </c>
      <c r="I26">
        <v>0</v>
      </c>
      <c r="J26">
        <v>3.34</v>
      </c>
      <c r="K26">
        <v>13.21</v>
      </c>
      <c r="M26">
        <v>24221.38</v>
      </c>
      <c r="N26">
        <v>235600.47</v>
      </c>
      <c r="O26">
        <f t="shared" si="1"/>
        <v>259821.85</v>
      </c>
    </row>
    <row r="27" spans="1:15" ht="12.75">
      <c r="A27">
        <v>25</v>
      </c>
      <c r="B27">
        <v>45411.31</v>
      </c>
      <c r="C27">
        <v>180357.73</v>
      </c>
      <c r="D27">
        <v>6753.24</v>
      </c>
      <c r="E27">
        <f t="shared" si="0"/>
        <v>232522.28</v>
      </c>
      <c r="G27">
        <v>25</v>
      </c>
      <c r="H27">
        <v>67476.73</v>
      </c>
      <c r="I27">
        <v>41.453</v>
      </c>
      <c r="J27">
        <v>3.51</v>
      </c>
      <c r="K27">
        <v>10.95</v>
      </c>
      <c r="L27" t="s">
        <v>62</v>
      </c>
      <c r="M27">
        <v>0</v>
      </c>
      <c r="N27">
        <v>0</v>
      </c>
      <c r="O27">
        <f t="shared" si="1"/>
        <v>0</v>
      </c>
    </row>
    <row r="28" spans="1:15" ht="12.75">
      <c r="A28">
        <v>26</v>
      </c>
      <c r="B28">
        <v>43070.08</v>
      </c>
      <c r="C28">
        <v>147159.61</v>
      </c>
      <c r="D28">
        <v>7572.15</v>
      </c>
      <c r="E28">
        <f t="shared" si="0"/>
        <v>197801.84</v>
      </c>
      <c r="G28">
        <v>26</v>
      </c>
      <c r="H28">
        <v>0</v>
      </c>
      <c r="I28">
        <v>0</v>
      </c>
      <c r="J28">
        <v>3.27</v>
      </c>
      <c r="K28">
        <v>12.82</v>
      </c>
      <c r="M28">
        <v>0</v>
      </c>
      <c r="N28">
        <v>0</v>
      </c>
      <c r="O28">
        <f t="shared" si="1"/>
        <v>0</v>
      </c>
    </row>
    <row r="29" spans="1:15" ht="12.75">
      <c r="A29">
        <v>27</v>
      </c>
      <c r="B29">
        <v>49919.52</v>
      </c>
      <c r="C29">
        <v>169432.07</v>
      </c>
      <c r="D29">
        <v>46027.76</v>
      </c>
      <c r="E29">
        <f t="shared" si="0"/>
        <v>265379.35</v>
      </c>
      <c r="G29">
        <v>27</v>
      </c>
      <c r="H29">
        <v>0</v>
      </c>
      <c r="I29">
        <v>0</v>
      </c>
      <c r="J29">
        <v>2.92</v>
      </c>
      <c r="K29">
        <v>12.95</v>
      </c>
      <c r="M29">
        <v>0</v>
      </c>
      <c r="N29">
        <v>0</v>
      </c>
      <c r="O29">
        <f t="shared" si="1"/>
        <v>0</v>
      </c>
    </row>
    <row r="30" spans="1:15" ht="12.75">
      <c r="A30">
        <v>28</v>
      </c>
      <c r="B30">
        <v>49817.7</v>
      </c>
      <c r="C30">
        <v>188088.06</v>
      </c>
      <c r="D30">
        <v>10297.58</v>
      </c>
      <c r="E30">
        <f t="shared" si="0"/>
        <v>248203.34</v>
      </c>
      <c r="G30">
        <v>28</v>
      </c>
      <c r="H30">
        <v>0</v>
      </c>
      <c r="I30">
        <v>0</v>
      </c>
      <c r="J30">
        <v>2.62</v>
      </c>
      <c r="K30">
        <v>13.09</v>
      </c>
      <c r="L30" t="s">
        <v>64</v>
      </c>
      <c r="M30">
        <v>6756.81</v>
      </c>
      <c r="N30">
        <v>122108.65</v>
      </c>
      <c r="O30">
        <f t="shared" si="1"/>
        <v>128865.45999999999</v>
      </c>
    </row>
    <row r="31" spans="1:15" ht="12.75">
      <c r="A31">
        <v>29</v>
      </c>
      <c r="B31">
        <v>42186.52</v>
      </c>
      <c r="C31">
        <v>195021.19</v>
      </c>
      <c r="D31">
        <v>30171.04</v>
      </c>
      <c r="E31">
        <f t="shared" si="0"/>
        <v>267378.75</v>
      </c>
      <c r="G31">
        <v>29</v>
      </c>
      <c r="H31">
        <v>62879.19</v>
      </c>
      <c r="I31">
        <v>44.808</v>
      </c>
      <c r="J31">
        <v>2.94</v>
      </c>
      <c r="K31">
        <v>11.4</v>
      </c>
      <c r="L31" t="s">
        <v>62</v>
      </c>
      <c r="M31">
        <v>19528.6</v>
      </c>
      <c r="N31">
        <v>23542.62</v>
      </c>
      <c r="O31">
        <f t="shared" si="1"/>
        <v>43071.22</v>
      </c>
    </row>
    <row r="32" spans="1:15" ht="12.75">
      <c r="A32">
        <v>30</v>
      </c>
      <c r="B32">
        <v>50169.34</v>
      </c>
      <c r="C32">
        <v>197479.58</v>
      </c>
      <c r="D32">
        <v>8761.43</v>
      </c>
      <c r="E32">
        <f t="shared" si="0"/>
        <v>256410.34999999998</v>
      </c>
      <c r="G32">
        <v>30</v>
      </c>
      <c r="H32">
        <v>0</v>
      </c>
      <c r="I32">
        <v>0</v>
      </c>
      <c r="J32">
        <v>2.67</v>
      </c>
      <c r="K32">
        <v>12.85</v>
      </c>
      <c r="M32">
        <v>0</v>
      </c>
      <c r="N32">
        <v>0</v>
      </c>
      <c r="O32">
        <f t="shared" si="1"/>
        <v>0</v>
      </c>
    </row>
    <row r="33" spans="1:14" ht="12.75">
      <c r="A33" t="s">
        <v>65</v>
      </c>
      <c r="B33" t="s">
        <v>86</v>
      </c>
      <c r="C33" t="s">
        <v>87</v>
      </c>
      <c r="D33">
        <v>470396.43</v>
      </c>
      <c r="G33" t="s">
        <v>65</v>
      </c>
      <c r="H33">
        <v>511874.92</v>
      </c>
      <c r="I33">
        <v>13.215</v>
      </c>
      <c r="J33">
        <v>3.06</v>
      </c>
      <c r="K33">
        <v>11.05</v>
      </c>
      <c r="L33" t="s">
        <v>63</v>
      </c>
      <c r="M33">
        <v>173266.43</v>
      </c>
      <c r="N33">
        <v>586754.03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2016-05-05T12:08:33Z</cp:lastPrinted>
  <dcterms:created xsi:type="dcterms:W3CDTF">2010-01-29T08:37:16Z</dcterms:created>
  <dcterms:modified xsi:type="dcterms:W3CDTF">2016-06-21T07:13:04Z</dcterms:modified>
  <cp:category/>
  <cp:version/>
  <cp:contentType/>
  <cp:contentStatus/>
</cp:coreProperties>
</file>