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'Додаток'!$C$15</definedName>
    <definedName name="_Hlk21234135" localSheetId="0">'Паспорт'!$C$15</definedName>
    <definedName name="OLE_LINK2" localSheetId="1">'Додаток'!#REF!</definedName>
    <definedName name="OLE_LINK2" localSheetId="0">'Паспорт'!$Y$10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<sst xmlns="http://schemas.openxmlformats.org/spreadsheetml/2006/main" count="87" uniqueCount="74">
  <si>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</si>
  <si>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</si>
  <si>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</si>
  <si>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</si>
  <si>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</si>
  <si>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</si>
  <si>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</si>
  <si>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</si>
  <si>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</si>
  <si>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</si>
  <si>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</si>
  <si>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</si>
  <si>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</si>
  <si>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</si>
  <si>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</si>
  <si>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</si>
  <si>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</si>
  <si>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</si>
  <si>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</si>
  <si>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</si>
  <si>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</si>
  <si>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</si>
  <si>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</si>
  <si>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</si>
  <si>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</si>
  <si>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</si>
  <si>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</si>
  <si>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</si>
  <si>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</si>
  <si>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</si>
  <si>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</si>
  <si>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</si>
  <si>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</si>
  <si>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</si>
  <si>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</si>
  <si>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</si>
  <si>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</si>
  <si>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</si>
  <si>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</si>
  <si>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</si>
  <si>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</si>
  <si>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</si>
  <si>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</si>
  <si>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</si>
  <si>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</si>
  <si>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>ГРС "Путь Леніна", ГРС"Асіївська", ГРС"Миролюбівка", ГРС "Роздолля", ПВВГ "ШКС-3"</t>
  </si>
  <si>
    <t xml:space="preserve">з газопроводу </t>
  </si>
  <si>
    <t>Новопсков-Шебелинка Ду 1200</t>
  </si>
  <si>
    <t>за період з 01.04.2016 по 30.04.2016</t>
  </si>
  <si>
    <t>(точка відбору - ПВВГ ШКС-3 )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</si>
  <si>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</si>
  <si>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</si>
  <si>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</si>
  <si>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</si>
  <si>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</si>
  <si>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</si>
  <si>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Завідувач вимірювальної хіміко-аналітичної лабораторії</t>
  </si>
  <si>
    <t>Євтушенко С.О.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</si>
  <si>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</si>
  <si>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</si>
  <si>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    з газопроводу Новопсков-Шебелинка Ду 1200 з  </t>
    </r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01.04.2016</t>
    </r>
    <r>
      <rPr>
        <b/>
        <sz val="10"/>
        <color indexed="8"/>
        <rFont val="Calibri"/>
        <family val="2"/>
      </rPr>
      <t xml:space="preserve">   </t>
    </r>
    <r>
      <rPr>
        <sz val="10"/>
        <color indexed="8"/>
        <rFont val="Calibri"/>
        <family val="2"/>
      </rPr>
      <t>по</t>
    </r>
    <r>
      <rPr>
        <b/>
        <sz val="10"/>
        <color indexed="8"/>
        <rFont val="Calibri"/>
        <family val="2"/>
      </rPr>
      <t xml:space="preserve">   </t>
    </r>
    <r>
      <rPr>
        <b/>
        <u val="single"/>
        <sz val="10"/>
        <color indexed="8"/>
        <rFont val="Calibri"/>
        <family val="2"/>
      </rPr>
      <t xml:space="preserve">30.04.2016 </t>
    </r>
    <r>
      <rPr>
        <u val="single"/>
        <sz val="10"/>
        <color indexed="8"/>
        <rFont val="Calibri"/>
        <family val="2"/>
      </rPr>
      <t xml:space="preserve"> </t>
    </r>
  </si>
  <si>
    <t>ГРС "Путь Леніна"</t>
  </si>
  <si>
    <t>ГРС"Асіївська"</t>
  </si>
  <si>
    <t>ГРС"Миролюбівка"</t>
  </si>
  <si>
    <t>ГРС "Роздолля"</t>
  </si>
  <si>
    <t xml:space="preserve">Начальник  Шебелинського    ЛВУМГ  </t>
  </si>
  <si>
    <t>Іваньков О.В.</t>
  </si>
  <si>
    <t>Пивовар Є.В.</t>
  </si>
  <si>
    <t>відсут</t>
  </si>
  <si>
    <t>ПВВГ "ШКС-3"*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</si>
  <si>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</si>
  <si>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</si>
  <si>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1"/>
        <color indexed="14"/>
        <rFont val="Calibri"/>
        <family val="2"/>
      </rPr>
      <t>последнее</t>
    </r>
    <r>
      <rPr>
        <sz val="11"/>
        <rFont val="Calibri"/>
        <family val="2"/>
      </rPr>
      <t xml:space="preserve"> значение Теплоты сгорания низшей  вручную из прошлого месяца!</t>
    </r>
  </si>
  <si>
    <r>
      <t xml:space="preserve">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</rPr>
      <t>ГРС "Путь Леніна", ГРС"Асіївська", ГРС"Миролюбівка", ГРС "Роздолля", ПВВГ "ШКС-3"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</si>
</sst>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17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color indexed="57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10"/>
      <color rgb="FF17994C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 horizontal="right"/>
    </xf>
    <xf numFmtId="177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14" fontId="50" fillId="0" borderId="0" xfId="0" applyNumberFormat="1" applyFont="1" applyAlignment="1">
      <alignment/>
    </xf>
    <xf numFmtId="49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5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79" fontId="32" fillId="0" borderId="13" xfId="0" applyNumberFormat="1" applyFont="1" applyBorder="1" applyAlignment="1">
      <alignment horizontal="right"/>
    </xf>
    <xf numFmtId="2" fontId="32" fillId="0" borderId="13" xfId="0" applyNumberFormat="1" applyFont="1" applyBorder="1" applyAlignment="1">
      <alignment horizontal="right"/>
    </xf>
    <xf numFmtId="1" fontId="32" fillId="0" borderId="13" xfId="0" applyNumberFormat="1" applyFont="1" applyBorder="1" applyAlignment="1">
      <alignment horizontal="right"/>
    </xf>
    <xf numFmtId="177" fontId="32" fillId="0" borderId="13" xfId="0" applyNumberFormat="1" applyFont="1" applyBorder="1" applyAlignment="1">
      <alignment horizontal="right"/>
    </xf>
    <xf numFmtId="179" fontId="69" fillId="0" borderId="14" xfId="0" applyNumberFormat="1" applyFont="1" applyBorder="1" applyAlignment="1">
      <alignment horizontal="right"/>
    </xf>
    <xf numFmtId="179" fontId="32" fillId="0" borderId="14" xfId="0" applyNumberFormat="1" applyFont="1" applyBorder="1" applyAlignment="1">
      <alignment horizontal="right"/>
    </xf>
    <xf numFmtId="2" fontId="32" fillId="0" borderId="14" xfId="0" applyNumberFormat="1" applyFont="1" applyBorder="1" applyAlignment="1">
      <alignment horizontal="right"/>
    </xf>
    <xf numFmtId="177" fontId="32" fillId="0" borderId="14" xfId="0" applyNumberFormat="1" applyFont="1" applyBorder="1" applyAlignment="1">
      <alignment horizontal="right"/>
    </xf>
    <xf numFmtId="177" fontId="69" fillId="0" borderId="14" xfId="0" applyNumberFormat="1" applyFont="1" applyBorder="1" applyAlignment="1">
      <alignment horizontal="right"/>
    </xf>
    <xf numFmtId="179" fontId="69" fillId="0" borderId="14" xfId="0" applyNumberFormat="1" applyFont="1" applyBorder="1" applyAlignment="1">
      <alignment horizontal="right"/>
    </xf>
    <xf numFmtId="2" fontId="69" fillId="0" borderId="14" xfId="0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4" xfId="0" applyNumberFormat="1" applyFont="1" applyBorder="1" applyAlignment="1">
      <alignment horizontal="center" vertical="center"/>
    </xf>
    <xf numFmtId="179" fontId="69" fillId="0" borderId="13" xfId="0" applyNumberFormat="1" applyFont="1" applyBorder="1" applyAlignment="1">
      <alignment horizontal="right"/>
    </xf>
    <xf numFmtId="177" fontId="69" fillId="0" borderId="13" xfId="0" applyNumberFormat="1" applyFont="1" applyBorder="1" applyAlignment="1">
      <alignment horizontal="right"/>
    </xf>
    <xf numFmtId="179" fontId="71" fillId="0" borderId="14" xfId="0" applyNumberFormat="1" applyFont="1" applyBorder="1" applyAlignment="1">
      <alignment horizontal="center" wrapText="1"/>
    </xf>
    <xf numFmtId="179" fontId="71" fillId="0" borderId="14" xfId="0" applyNumberFormat="1" applyFont="1" applyBorder="1" applyAlignment="1">
      <alignment horizontal="center" vertical="top" wrapText="1"/>
    </xf>
    <xf numFmtId="178" fontId="32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179" fontId="71" fillId="0" borderId="14" xfId="0" applyNumberFormat="1" applyFont="1" applyBorder="1" applyAlignment="1">
      <alignment horizontal="center"/>
    </xf>
    <xf numFmtId="2" fontId="71" fillId="0" borderId="14" xfId="0" applyNumberFormat="1" applyFont="1" applyBorder="1" applyAlignment="1">
      <alignment horizontal="center" wrapText="1"/>
    </xf>
    <xf numFmtId="1" fontId="71" fillId="0" borderId="14" xfId="0" applyNumberFormat="1" applyFont="1" applyBorder="1" applyAlignment="1">
      <alignment horizontal="center" wrapText="1"/>
    </xf>
    <xf numFmtId="177" fontId="71" fillId="0" borderId="14" xfId="0" applyNumberFormat="1" applyFont="1" applyBorder="1" applyAlignment="1">
      <alignment horizontal="center" wrapText="1"/>
    </xf>
    <xf numFmtId="177" fontId="69" fillId="0" borderId="14" xfId="0" applyNumberFormat="1" applyFont="1" applyBorder="1" applyAlignment="1">
      <alignment horizontal="right"/>
    </xf>
    <xf numFmtId="2" fontId="69" fillId="0" borderId="14" xfId="0" applyNumberFormat="1" applyFont="1" applyBorder="1" applyAlignment="1">
      <alignment horizontal="right"/>
    </xf>
    <xf numFmtId="179" fontId="71" fillId="0" borderId="14" xfId="0" applyNumberFormat="1" applyFont="1" applyBorder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top" wrapText="1"/>
    </xf>
    <xf numFmtId="178" fontId="35" fillId="0" borderId="14" xfId="0" applyNumberFormat="1" applyFont="1" applyBorder="1" applyAlignment="1">
      <alignment horizontal="center" wrapText="1"/>
    </xf>
    <xf numFmtId="177" fontId="35" fillId="0" borderId="14" xfId="0" applyNumberFormat="1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2" fillId="33" borderId="0" xfId="0" applyFont="1" applyFill="1" applyAlignment="1">
      <alignment/>
    </xf>
    <xf numFmtId="0" fontId="73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74" fillId="0" borderId="0" xfId="0" applyFont="1" applyAlignment="1">
      <alignment/>
    </xf>
    <xf numFmtId="0" fontId="4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textRotation="90" wrapText="1"/>
    </xf>
    <xf numFmtId="0" fontId="32" fillId="0" borderId="14" xfId="0" applyNumberFormat="1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top" wrapText="1"/>
    </xf>
    <xf numFmtId="178" fontId="32" fillId="0" borderId="14" xfId="0" applyNumberFormat="1" applyFont="1" applyBorder="1" applyAlignment="1">
      <alignment horizontal="center" wrapText="1"/>
    </xf>
    <xf numFmtId="177" fontId="3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7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8" fillId="0" borderId="0" xfId="0" applyFont="1" applyAlignment="1">
      <alignment/>
    </xf>
    <xf numFmtId="2" fontId="4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35" fillId="0" borderId="1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center" textRotation="90" wrapText="1"/>
    </xf>
    <xf numFmtId="49" fontId="79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2" fillId="0" borderId="12" xfId="0" applyFont="1" applyBorder="1" applyAlignment="1">
      <alignment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textRotation="90" wrapText="1"/>
    </xf>
    <xf numFmtId="0" fontId="35" fillId="0" borderId="16" xfId="0" applyFont="1" applyBorder="1" applyAlignment="1">
      <alignment horizontal="left" vertical="center" textRotation="90" wrapText="1"/>
    </xf>
    <xf numFmtId="0" fontId="35" fillId="0" borderId="13" xfId="0" applyFont="1" applyBorder="1" applyAlignment="1">
      <alignment horizontal="left" vertical="center" textRotation="90" wrapText="1"/>
    </xf>
    <xf numFmtId="0" fontId="3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0" xfId="0" applyNumberFormat="1" applyFont="1" applyAlignment="1">
      <alignment horizont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78" fillId="0" borderId="14" xfId="0" applyFont="1" applyBorder="1" applyAlignment="1">
      <alignment horizontal="center" vertical="center" textRotation="90" wrapText="1"/>
    </xf>
    <xf numFmtId="0" fontId="74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wrapText="1"/>
    </xf>
    <xf numFmtId="2" fontId="47" fillId="0" borderId="14" xfId="0" applyNumberFormat="1" applyFont="1" applyBorder="1" applyAlignment="1">
      <alignment horizontal="center" wrapText="1"/>
    </xf>
    <xf numFmtId="1" fontId="47" fillId="0" borderId="14" xfId="0" applyNumberFormat="1" applyFont="1" applyBorder="1" applyAlignment="1">
      <alignment horizontal="center"/>
    </xf>
    <xf numFmtId="0" fontId="47" fillId="0" borderId="14" xfId="0" applyNumberFormat="1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W21" sqref="W21"/>
    </sheetView>
  </sheetViews>
  <sheetFormatPr defaultColWidth="9.00390625" defaultRowHeight="12.75"/>
  <cols>
    <col min="1" max="1" width="2.125" style="31" customWidth="1"/>
    <col min="2" max="2" width="5.25390625" style="31" customWidth="1"/>
    <col min="3" max="3" width="7.25390625" style="31" customWidth="1"/>
    <col min="4" max="4" width="7.75390625" style="31" customWidth="1"/>
    <col min="5" max="6" width="7.875" style="31" customWidth="1"/>
    <col min="7" max="7" width="7.75390625" style="31" customWidth="1"/>
    <col min="8" max="8" width="8.00390625" style="31" customWidth="1"/>
    <col min="9" max="9" width="7.75390625" style="31" customWidth="1"/>
    <col min="10" max="10" width="7.625" style="31" customWidth="1"/>
    <col min="11" max="11" width="8.125" style="31" customWidth="1"/>
    <col min="12" max="12" width="7.375" style="31" customWidth="1"/>
    <col min="13" max="14" width="7.875" style="31" customWidth="1"/>
    <col min="15" max="15" width="7.25390625" style="31" customWidth="1"/>
    <col min="16" max="17" width="7.75390625" style="31" customWidth="1"/>
    <col min="18" max="19" width="7.375" style="31" customWidth="1"/>
    <col min="20" max="21" width="8.125" style="31" customWidth="1"/>
    <col min="22" max="22" width="7.625" style="31" customWidth="1"/>
    <col min="23" max="23" width="8.25390625" style="31" customWidth="1"/>
    <col min="24" max="24" width="7.375" style="31" customWidth="1"/>
    <col min="25" max="25" width="7.00390625" style="31" customWidth="1"/>
    <col min="26" max="26" width="6.375" style="31" customWidth="1"/>
    <col min="27" max="28" width="9.125" style="31" customWidth="1"/>
    <col min="29" max="29" width="9.125" style="34" customWidth="1"/>
    <col min="30" max="16384" width="9.125" style="31" customWidth="1"/>
  </cols>
  <sheetData>
    <row r="1" spans="1:21" s="28" customFormat="1" ht="13.5" customHeight="1">
      <c r="A1" s="28" t="s">
        <v>39</v>
      </c>
      <c r="N1" s="29"/>
      <c r="O1" s="29"/>
      <c r="P1" s="29"/>
      <c r="Q1" s="29"/>
      <c r="R1" s="29"/>
      <c r="S1" s="29"/>
      <c r="T1" s="29"/>
      <c r="U1" s="29"/>
    </row>
    <row r="2" spans="1:21" s="28" customFormat="1" ht="13.5" customHeight="1">
      <c r="A2" s="30" t="s">
        <v>40</v>
      </c>
      <c r="N2" s="29"/>
      <c r="O2" s="29"/>
      <c r="P2" s="29"/>
      <c r="Q2" s="29"/>
      <c r="R2" s="29"/>
      <c r="S2" s="29"/>
      <c r="T2" s="29"/>
      <c r="U2" s="29"/>
    </row>
    <row r="3" spans="1:21" s="28" customFormat="1" ht="9" customHeight="1">
      <c r="A3" s="30"/>
      <c r="N3" s="29"/>
      <c r="O3" s="29"/>
      <c r="P3" s="29"/>
      <c r="Q3" s="29"/>
      <c r="R3" s="29"/>
      <c r="S3" s="29"/>
      <c r="T3" s="29"/>
      <c r="U3" s="29"/>
    </row>
    <row r="4" spans="1:29" ht="15.75">
      <c r="A4" s="100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AC4" s="31"/>
    </row>
    <row r="5" spans="1:29" ht="15">
      <c r="A5" s="1"/>
      <c r="B5" s="104" t="s">
        <v>41</v>
      </c>
      <c r="C5" s="104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31"/>
    </row>
    <row r="6" spans="1:29" ht="15">
      <c r="A6" s="102" t="s">
        <v>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AC6" s="31"/>
    </row>
    <row r="7" spans="1:29" ht="15">
      <c r="A7" s="9" t="s">
        <v>46</v>
      </c>
      <c r="B7" s="10"/>
      <c r="C7" s="11"/>
      <c r="D7" s="12" t="s">
        <v>47</v>
      </c>
      <c r="E7" s="13"/>
      <c r="F7" s="13"/>
      <c r="G7" s="13"/>
      <c r="H7" s="14"/>
      <c r="I7" s="14" t="s">
        <v>48</v>
      </c>
      <c r="J7" s="14"/>
      <c r="K7" s="14"/>
      <c r="L7" s="14"/>
      <c r="M7" s="14"/>
      <c r="N7" s="15"/>
      <c r="O7" s="103" t="s">
        <v>49</v>
      </c>
      <c r="P7" s="103"/>
      <c r="Q7" s="103"/>
      <c r="R7" s="103"/>
      <c r="S7" s="103"/>
      <c r="T7" s="103"/>
      <c r="U7" s="103"/>
      <c r="V7" s="103"/>
      <c r="W7" s="10"/>
      <c r="X7" s="10"/>
      <c r="AC7" s="31"/>
    </row>
    <row r="8" spans="2:25" ht="12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9" ht="30" customHeight="1">
      <c r="B9" s="97" t="s">
        <v>25</v>
      </c>
      <c r="C9" s="108" t="s">
        <v>16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108" t="s">
        <v>5</v>
      </c>
      <c r="P9" s="109"/>
      <c r="Q9" s="109"/>
      <c r="R9" s="109"/>
      <c r="S9" s="109"/>
      <c r="T9" s="109"/>
      <c r="U9" s="111" t="s">
        <v>21</v>
      </c>
      <c r="V9" s="97" t="s">
        <v>22</v>
      </c>
      <c r="W9" s="97" t="s">
        <v>30</v>
      </c>
      <c r="X9" s="97" t="s">
        <v>24</v>
      </c>
      <c r="Y9" s="97" t="s">
        <v>23</v>
      </c>
      <c r="AB9" s="34"/>
      <c r="AC9" s="31"/>
    </row>
    <row r="10" spans="2:29" ht="48.75" customHeight="1">
      <c r="B10" s="98"/>
      <c r="C10" s="106" t="s">
        <v>1</v>
      </c>
      <c r="D10" s="96" t="s">
        <v>2</v>
      </c>
      <c r="E10" s="96" t="s">
        <v>3</v>
      </c>
      <c r="F10" s="96" t="s">
        <v>4</v>
      </c>
      <c r="G10" s="96" t="s">
        <v>7</v>
      </c>
      <c r="H10" s="96" t="s">
        <v>8</v>
      </c>
      <c r="I10" s="96" t="s">
        <v>9</v>
      </c>
      <c r="J10" s="96" t="s">
        <v>10</v>
      </c>
      <c r="K10" s="96" t="s">
        <v>11</v>
      </c>
      <c r="L10" s="96" t="s">
        <v>12</v>
      </c>
      <c r="M10" s="97" t="s">
        <v>13</v>
      </c>
      <c r="N10" s="97" t="s">
        <v>14</v>
      </c>
      <c r="O10" s="97" t="s">
        <v>6</v>
      </c>
      <c r="P10" s="97" t="s">
        <v>18</v>
      </c>
      <c r="Q10" s="97" t="s">
        <v>28</v>
      </c>
      <c r="R10" s="97" t="s">
        <v>19</v>
      </c>
      <c r="S10" s="97" t="s">
        <v>29</v>
      </c>
      <c r="T10" s="97" t="s">
        <v>20</v>
      </c>
      <c r="U10" s="112"/>
      <c r="V10" s="98"/>
      <c r="W10" s="98"/>
      <c r="X10" s="98"/>
      <c r="Y10" s="98"/>
      <c r="AB10" s="34"/>
      <c r="AC10" s="31"/>
    </row>
    <row r="11" spans="2:29" ht="15.75" customHeight="1">
      <c r="B11" s="98"/>
      <c r="C11" s="106"/>
      <c r="D11" s="96"/>
      <c r="E11" s="96"/>
      <c r="F11" s="96"/>
      <c r="G11" s="96"/>
      <c r="H11" s="96"/>
      <c r="I11" s="96"/>
      <c r="J11" s="96"/>
      <c r="K11" s="96"/>
      <c r="L11" s="96"/>
      <c r="M11" s="98"/>
      <c r="N11" s="98"/>
      <c r="O11" s="98"/>
      <c r="P11" s="98"/>
      <c r="Q11" s="98"/>
      <c r="R11" s="98"/>
      <c r="S11" s="98"/>
      <c r="T11" s="98"/>
      <c r="U11" s="112"/>
      <c r="V11" s="98"/>
      <c r="W11" s="98"/>
      <c r="X11" s="98"/>
      <c r="Y11" s="98"/>
      <c r="AB11" s="34"/>
      <c r="AC11" s="31"/>
    </row>
    <row r="12" spans="2:29" ht="30" customHeight="1">
      <c r="B12" s="107"/>
      <c r="C12" s="106"/>
      <c r="D12" s="96"/>
      <c r="E12" s="96"/>
      <c r="F12" s="96"/>
      <c r="G12" s="96"/>
      <c r="H12" s="96"/>
      <c r="I12" s="96"/>
      <c r="J12" s="96"/>
      <c r="K12" s="96"/>
      <c r="L12" s="96"/>
      <c r="M12" s="99"/>
      <c r="N12" s="99"/>
      <c r="O12" s="99"/>
      <c r="P12" s="99"/>
      <c r="Q12" s="99"/>
      <c r="R12" s="99"/>
      <c r="S12" s="99"/>
      <c r="T12" s="99"/>
      <c r="U12" s="113"/>
      <c r="V12" s="99"/>
      <c r="W12" s="99"/>
      <c r="X12" s="99"/>
      <c r="Y12" s="99"/>
      <c r="AB12" s="34"/>
      <c r="AC12" s="31"/>
    </row>
    <row r="13" spans="2:29" ht="12.75">
      <c r="B13" s="35">
        <v>1</v>
      </c>
      <c r="C13" s="36">
        <v>95.3339</v>
      </c>
      <c r="D13" s="36">
        <v>2.5558</v>
      </c>
      <c r="E13" s="36">
        <v>0.7373</v>
      </c>
      <c r="F13" s="36">
        <v>0.1026</v>
      </c>
      <c r="G13" s="36">
        <v>0.1221</v>
      </c>
      <c r="H13" s="36">
        <v>0.0034</v>
      </c>
      <c r="I13" s="36">
        <v>0.0295</v>
      </c>
      <c r="J13" s="36">
        <v>0.0226</v>
      </c>
      <c r="K13" s="36">
        <v>0.0296</v>
      </c>
      <c r="L13" s="36">
        <v>0.0022</v>
      </c>
      <c r="M13" s="17">
        <v>0.8847</v>
      </c>
      <c r="N13" s="17">
        <v>0.1761</v>
      </c>
      <c r="O13" s="17">
        <v>0.7044</v>
      </c>
      <c r="P13" s="18">
        <v>34.3972</v>
      </c>
      <c r="Q13" s="19">
        <f>P13/0.0041868</f>
        <v>8215.630075475303</v>
      </c>
      <c r="R13" s="18">
        <v>38.1357</v>
      </c>
      <c r="S13" s="19">
        <f>R13/0.0041868</f>
        <v>9108.555460017196</v>
      </c>
      <c r="T13" s="18">
        <v>49.8656</v>
      </c>
      <c r="U13" s="20">
        <v>-12.8</v>
      </c>
      <c r="V13" s="37">
        <v>8.5</v>
      </c>
      <c r="W13" s="38"/>
      <c r="X13" s="38"/>
      <c r="Y13" s="39"/>
      <c r="AA13" s="40">
        <f aca="true" t="shared" si="0" ref="AA13:AA43">SUM(C13:N13)</f>
        <v>99.99980000000001</v>
      </c>
      <c r="AB13" s="41" t="str">
        <f>IF(AA13=100,"ОК"," ")</f>
        <v> </v>
      </c>
      <c r="AC13" s="31"/>
    </row>
    <row r="14" spans="2:29" ht="12.75">
      <c r="B14" s="35">
        <v>2</v>
      </c>
      <c r="C14" s="4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3"/>
      <c r="Q14" s="44"/>
      <c r="R14" s="43"/>
      <c r="S14" s="44"/>
      <c r="T14" s="43"/>
      <c r="U14" s="45"/>
      <c r="V14" s="45"/>
      <c r="W14" s="38"/>
      <c r="X14" s="38"/>
      <c r="Y14" s="39"/>
      <c r="AA14" s="40">
        <f t="shared" si="0"/>
        <v>0</v>
      </c>
      <c r="AB14" s="41" t="str">
        <f>IF(AA14=100,"ОК"," ")</f>
        <v> </v>
      </c>
      <c r="AC14" s="31"/>
    </row>
    <row r="15" spans="2:29" ht="12.75">
      <c r="B15" s="35">
        <v>3</v>
      </c>
      <c r="C15" s="4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3"/>
      <c r="Q15" s="44"/>
      <c r="R15" s="43"/>
      <c r="S15" s="44"/>
      <c r="T15" s="43"/>
      <c r="U15" s="45"/>
      <c r="V15" s="45"/>
      <c r="W15" s="38"/>
      <c r="X15" s="39"/>
      <c r="Y15" s="39"/>
      <c r="AA15" s="40">
        <f t="shared" si="0"/>
        <v>0</v>
      </c>
      <c r="AB15" s="41" t="str">
        <f>IF(AA15=100,"ОК"," ")</f>
        <v> </v>
      </c>
      <c r="AC15" s="31"/>
    </row>
    <row r="16" spans="2:29" ht="12.75">
      <c r="B16" s="35">
        <v>4</v>
      </c>
      <c r="C16" s="26">
        <v>95.308</v>
      </c>
      <c r="D16" s="26">
        <v>2.5462</v>
      </c>
      <c r="E16" s="26">
        <v>0.7273</v>
      </c>
      <c r="F16" s="26">
        <v>0.0975</v>
      </c>
      <c r="G16" s="26">
        <v>0.1181</v>
      </c>
      <c r="H16" s="26">
        <v>0.0043</v>
      </c>
      <c r="I16" s="26">
        <v>0.0293</v>
      </c>
      <c r="J16" s="26">
        <v>0.0231</v>
      </c>
      <c r="K16" s="26">
        <v>0.0293</v>
      </c>
      <c r="L16" s="26">
        <v>0.0022</v>
      </c>
      <c r="M16" s="22">
        <v>0.9381</v>
      </c>
      <c r="N16" s="22">
        <v>0.1766</v>
      </c>
      <c r="O16" s="22">
        <v>0.7044</v>
      </c>
      <c r="P16" s="23">
        <v>34.3652</v>
      </c>
      <c r="Q16" s="19">
        <f>P16/0.0041868</f>
        <v>8207.987006783223</v>
      </c>
      <c r="R16" s="23">
        <v>38.1007</v>
      </c>
      <c r="S16" s="19">
        <f>R16/0.0041868</f>
        <v>9100.195853635236</v>
      </c>
      <c r="T16" s="23">
        <v>49.8215</v>
      </c>
      <c r="U16" s="24">
        <v>-14.1</v>
      </c>
      <c r="V16" s="46">
        <v>11.8</v>
      </c>
      <c r="W16" s="38"/>
      <c r="X16" s="38"/>
      <c r="Y16" s="39"/>
      <c r="AA16" s="40">
        <f t="shared" si="0"/>
        <v>100.00000000000001</v>
      </c>
      <c r="AB16" s="41" t="str">
        <f aca="true" t="shared" si="1" ref="AB16:AB43">IF(AA16=100,"ОК"," ")</f>
        <v>ОК</v>
      </c>
      <c r="AC16" s="31"/>
    </row>
    <row r="17" spans="2:29" ht="12.75">
      <c r="B17" s="35">
        <v>5</v>
      </c>
      <c r="C17" s="26">
        <v>95.2088</v>
      </c>
      <c r="D17" s="26">
        <v>2.6049</v>
      </c>
      <c r="E17" s="26">
        <v>0.7453</v>
      </c>
      <c r="F17" s="26">
        <v>0.1005</v>
      </c>
      <c r="G17" s="26">
        <v>0.1238</v>
      </c>
      <c r="H17" s="26">
        <v>0.0029</v>
      </c>
      <c r="I17" s="26">
        <v>0.0234</v>
      </c>
      <c r="J17" s="26">
        <v>0.0208</v>
      </c>
      <c r="K17" s="26">
        <v>0.0347</v>
      </c>
      <c r="L17" s="26">
        <v>0.0028</v>
      </c>
      <c r="M17" s="22">
        <v>0.9573</v>
      </c>
      <c r="N17" s="22">
        <v>0.1749</v>
      </c>
      <c r="O17" s="22">
        <v>0.7051</v>
      </c>
      <c r="P17" s="23">
        <v>34.3876</v>
      </c>
      <c r="Q17" s="19">
        <f>P17/0.0041868</f>
        <v>8213.337154867679</v>
      </c>
      <c r="R17" s="23">
        <v>38.1245</v>
      </c>
      <c r="S17" s="19">
        <f>R17/0.0041868</f>
        <v>9105.880385974968</v>
      </c>
      <c r="T17" s="23">
        <v>49.8271</v>
      </c>
      <c r="U17" s="24">
        <v>-16.8</v>
      </c>
      <c r="V17" s="46">
        <v>9.7</v>
      </c>
      <c r="W17" s="39" t="s">
        <v>68</v>
      </c>
      <c r="X17" s="38"/>
      <c r="Y17" s="39"/>
      <c r="AA17" s="40">
        <f t="shared" si="0"/>
        <v>100.00009999999997</v>
      </c>
      <c r="AB17" s="41" t="str">
        <f t="shared" si="1"/>
        <v> </v>
      </c>
      <c r="AC17" s="31"/>
    </row>
    <row r="18" spans="2:29" ht="12.75">
      <c r="B18" s="35">
        <v>6</v>
      </c>
      <c r="C18" s="26">
        <v>95.0383</v>
      </c>
      <c r="D18" s="26">
        <v>2.7163</v>
      </c>
      <c r="E18" s="26">
        <v>0.7615</v>
      </c>
      <c r="F18" s="26">
        <v>0.102</v>
      </c>
      <c r="G18" s="26">
        <v>0.1293</v>
      </c>
      <c r="H18" s="26">
        <v>0.0029</v>
      </c>
      <c r="I18" s="26">
        <v>0.0225</v>
      </c>
      <c r="J18" s="26">
        <v>0.0205</v>
      </c>
      <c r="K18" s="26">
        <v>0.0407</v>
      </c>
      <c r="L18" s="26">
        <v>0.0028</v>
      </c>
      <c r="M18" s="26">
        <v>0.9839</v>
      </c>
      <c r="N18" s="26">
        <v>0.1793</v>
      </c>
      <c r="O18" s="26">
        <v>0.7064</v>
      </c>
      <c r="P18" s="47">
        <v>34.4269</v>
      </c>
      <c r="Q18" s="19">
        <f>P18/0.0041868</f>
        <v>8222.72379860514</v>
      </c>
      <c r="R18" s="47">
        <v>38.1662</v>
      </c>
      <c r="S18" s="19">
        <f>R18/0.0041868</f>
        <v>9115.840259864337</v>
      </c>
      <c r="T18" s="47">
        <v>49.8356</v>
      </c>
      <c r="U18" s="46">
        <v>-17.6</v>
      </c>
      <c r="V18" s="46">
        <v>9.6</v>
      </c>
      <c r="W18" s="38"/>
      <c r="X18" s="38"/>
      <c r="Y18" s="39"/>
      <c r="AA18" s="40">
        <f t="shared" si="0"/>
        <v>100</v>
      </c>
      <c r="AB18" s="41" t="str">
        <f t="shared" si="1"/>
        <v>ОК</v>
      </c>
      <c r="AC18" s="31"/>
    </row>
    <row r="19" spans="2:29" ht="12.75">
      <c r="B19" s="35">
        <v>7</v>
      </c>
      <c r="C19" s="26">
        <v>95.0491</v>
      </c>
      <c r="D19" s="26">
        <v>2.7115</v>
      </c>
      <c r="E19" s="26">
        <v>0.7677</v>
      </c>
      <c r="F19" s="26">
        <v>0.1037</v>
      </c>
      <c r="G19" s="26">
        <v>0.1308</v>
      </c>
      <c r="H19" s="26">
        <v>0.0038</v>
      </c>
      <c r="I19" s="26">
        <v>0.0238</v>
      </c>
      <c r="J19" s="26">
        <v>0.0215</v>
      </c>
      <c r="K19" s="26">
        <v>0.0381</v>
      </c>
      <c r="L19" s="26">
        <v>0.0025</v>
      </c>
      <c r="M19" s="22">
        <v>0.9637</v>
      </c>
      <c r="N19" s="22">
        <v>0.1838</v>
      </c>
      <c r="O19" s="22">
        <v>0.7065</v>
      </c>
      <c r="P19" s="47">
        <v>34.4366</v>
      </c>
      <c r="Q19" s="19">
        <f>P19/0.0041868</f>
        <v>8225.040603802427</v>
      </c>
      <c r="R19" s="47">
        <v>38.1768</v>
      </c>
      <c r="S19" s="19">
        <f>R19/0.0041868</f>
        <v>9118.372026368586</v>
      </c>
      <c r="T19" s="47">
        <v>49.8477</v>
      </c>
      <c r="U19" s="46">
        <v>-14</v>
      </c>
      <c r="V19" s="46">
        <v>9.4</v>
      </c>
      <c r="W19" s="38"/>
      <c r="X19" s="38">
        <v>0.0002</v>
      </c>
      <c r="Y19" s="39" t="s">
        <v>68</v>
      </c>
      <c r="AA19" s="40">
        <f t="shared" si="0"/>
        <v>100</v>
      </c>
      <c r="AB19" s="41" t="str">
        <f t="shared" si="1"/>
        <v>ОК</v>
      </c>
      <c r="AC19" s="31"/>
    </row>
    <row r="20" spans="2:29" ht="12.75">
      <c r="B20" s="35">
        <v>8</v>
      </c>
      <c r="C20" s="26">
        <v>94.8946</v>
      </c>
      <c r="D20" s="26">
        <v>2.85</v>
      </c>
      <c r="E20" s="26">
        <v>0.8284</v>
      </c>
      <c r="F20" s="26">
        <v>0.1131</v>
      </c>
      <c r="G20" s="26">
        <v>0.1371</v>
      </c>
      <c r="H20" s="26">
        <v>0.0022</v>
      </c>
      <c r="I20" s="26">
        <v>0.0228</v>
      </c>
      <c r="J20" s="26">
        <v>0.0204</v>
      </c>
      <c r="K20" s="26">
        <v>0.0353</v>
      </c>
      <c r="L20" s="26">
        <v>0.0024</v>
      </c>
      <c r="M20" s="22">
        <v>0.8919</v>
      </c>
      <c r="N20" s="22">
        <v>0.2017</v>
      </c>
      <c r="O20" s="22">
        <v>0.708</v>
      </c>
      <c r="P20" s="47">
        <v>34.5275</v>
      </c>
      <c r="Q20" s="19">
        <f>P20*238.846</f>
        <v>8246.755265000002</v>
      </c>
      <c r="R20" s="47">
        <v>38.2749</v>
      </c>
      <c r="S20" s="19">
        <f>R20*238.846</f>
        <v>9141.8067654</v>
      </c>
      <c r="T20" s="47">
        <v>49.9232</v>
      </c>
      <c r="U20" s="46">
        <v>-10.2</v>
      </c>
      <c r="V20" s="46">
        <v>11.3</v>
      </c>
      <c r="W20" s="38"/>
      <c r="X20" s="38"/>
      <c r="Y20" s="39"/>
      <c r="AA20" s="40">
        <f t="shared" si="0"/>
        <v>99.99990000000001</v>
      </c>
      <c r="AB20" s="41" t="str">
        <f t="shared" si="1"/>
        <v> </v>
      </c>
      <c r="AC20" s="31"/>
    </row>
    <row r="21" spans="2:29" ht="15" customHeight="1">
      <c r="B21" s="35">
        <v>9</v>
      </c>
      <c r="C21" s="4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3"/>
      <c r="Q21" s="44"/>
      <c r="R21" s="43"/>
      <c r="S21" s="44"/>
      <c r="T21" s="43"/>
      <c r="U21" s="45"/>
      <c r="V21" s="45"/>
      <c r="W21" s="48"/>
      <c r="X21" s="48"/>
      <c r="Y21" s="48"/>
      <c r="AA21" s="40">
        <f t="shared" si="0"/>
        <v>0</v>
      </c>
      <c r="AB21" s="41" t="str">
        <f t="shared" si="1"/>
        <v> </v>
      </c>
      <c r="AC21" s="31"/>
    </row>
    <row r="22" spans="2:29" ht="12.75">
      <c r="B22" s="35">
        <v>10</v>
      </c>
      <c r="C22" s="42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3"/>
      <c r="Q22" s="44"/>
      <c r="R22" s="43"/>
      <c r="S22" s="44"/>
      <c r="T22" s="43"/>
      <c r="U22" s="45"/>
      <c r="V22" s="45"/>
      <c r="W22" s="38"/>
      <c r="X22" s="38"/>
      <c r="Y22" s="39"/>
      <c r="AA22" s="40">
        <f t="shared" si="0"/>
        <v>0</v>
      </c>
      <c r="AB22" s="41" t="str">
        <f t="shared" si="1"/>
        <v> </v>
      </c>
      <c r="AC22" s="31"/>
    </row>
    <row r="23" spans="2:29" ht="12.75">
      <c r="B23" s="35">
        <v>11</v>
      </c>
      <c r="C23" s="21">
        <v>94.9286</v>
      </c>
      <c r="D23" s="21">
        <v>2.8358</v>
      </c>
      <c r="E23" s="21">
        <v>0.8308</v>
      </c>
      <c r="F23" s="21">
        <v>0.115</v>
      </c>
      <c r="G23" s="21">
        <v>0.1393</v>
      </c>
      <c r="H23" s="21">
        <v>0.0035</v>
      </c>
      <c r="I23" s="21">
        <v>0.0284</v>
      </c>
      <c r="J23" s="21">
        <v>0.0238</v>
      </c>
      <c r="K23" s="21">
        <v>0.0305</v>
      </c>
      <c r="L23" s="21">
        <v>0.002</v>
      </c>
      <c r="M23" s="22">
        <v>0.8572</v>
      </c>
      <c r="N23" s="22">
        <v>0.205</v>
      </c>
      <c r="O23" s="22">
        <v>0.7079</v>
      </c>
      <c r="P23" s="27">
        <v>34.5431</v>
      </c>
      <c r="Q23" s="19">
        <f>P23*238.846</f>
        <v>8250.4812626</v>
      </c>
      <c r="R23" s="27">
        <v>38.2921</v>
      </c>
      <c r="S23" s="19">
        <f>R23*238.846</f>
        <v>9145.914916599999</v>
      </c>
      <c r="T23" s="27">
        <v>49.9464</v>
      </c>
      <c r="U23" s="25">
        <v>-7.7</v>
      </c>
      <c r="V23" s="25">
        <v>17.1</v>
      </c>
      <c r="W23" s="38"/>
      <c r="X23" s="38"/>
      <c r="Y23" s="39"/>
      <c r="AA23" s="40">
        <f t="shared" si="0"/>
        <v>99.99990000000001</v>
      </c>
      <c r="AB23" s="41" t="str">
        <f t="shared" si="1"/>
        <v> </v>
      </c>
      <c r="AC23" s="31"/>
    </row>
    <row r="24" spans="2:29" ht="12.75">
      <c r="B24" s="35">
        <v>12</v>
      </c>
      <c r="C24" s="42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3"/>
      <c r="Q24" s="44"/>
      <c r="R24" s="43"/>
      <c r="S24" s="44"/>
      <c r="T24" s="43"/>
      <c r="U24" s="45"/>
      <c r="V24" s="45"/>
      <c r="W24" s="38"/>
      <c r="X24" s="38"/>
      <c r="Y24" s="39"/>
      <c r="AA24" s="40">
        <f t="shared" si="0"/>
        <v>0</v>
      </c>
      <c r="AB24" s="41" t="str">
        <f t="shared" si="1"/>
        <v> </v>
      </c>
      <c r="AC24" s="31"/>
    </row>
    <row r="25" spans="2:29" ht="12.75">
      <c r="B25" s="35">
        <v>13</v>
      </c>
      <c r="C25" s="4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3"/>
      <c r="Q25" s="44"/>
      <c r="R25" s="43"/>
      <c r="S25" s="44"/>
      <c r="T25" s="43"/>
      <c r="U25" s="45"/>
      <c r="V25" s="45"/>
      <c r="W25" s="38"/>
      <c r="X25" s="38"/>
      <c r="Y25" s="39"/>
      <c r="AA25" s="40">
        <f t="shared" si="0"/>
        <v>0</v>
      </c>
      <c r="AB25" s="41" t="str">
        <f t="shared" si="1"/>
        <v> </v>
      </c>
      <c r="AC25" s="31"/>
    </row>
    <row r="26" spans="2:29" ht="12.75">
      <c r="B26" s="35">
        <v>14</v>
      </c>
      <c r="C26" s="4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3"/>
      <c r="Q26" s="44"/>
      <c r="R26" s="43"/>
      <c r="S26" s="44"/>
      <c r="T26" s="43"/>
      <c r="U26" s="45"/>
      <c r="V26" s="45"/>
      <c r="W26" s="38"/>
      <c r="X26" s="38"/>
      <c r="Y26" s="39"/>
      <c r="AA26" s="40">
        <f t="shared" si="0"/>
        <v>0</v>
      </c>
      <c r="AB26" s="41" t="str">
        <f t="shared" si="1"/>
        <v> </v>
      </c>
      <c r="AC26" s="31"/>
    </row>
    <row r="27" spans="2:29" ht="12.75">
      <c r="B27" s="35">
        <v>15</v>
      </c>
      <c r="C27" s="42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3"/>
      <c r="Q27" s="44"/>
      <c r="R27" s="43"/>
      <c r="S27" s="44"/>
      <c r="T27" s="43"/>
      <c r="U27" s="45"/>
      <c r="V27" s="45"/>
      <c r="W27" s="38"/>
      <c r="X27" s="38"/>
      <c r="Y27" s="39"/>
      <c r="AA27" s="40">
        <f t="shared" si="0"/>
        <v>0</v>
      </c>
      <c r="AB27" s="41" t="str">
        <f t="shared" si="1"/>
        <v> </v>
      </c>
      <c r="AC27" s="31"/>
    </row>
    <row r="28" spans="2:29" ht="12.75">
      <c r="B28" s="49">
        <v>16</v>
      </c>
      <c r="C28" s="3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3"/>
      <c r="Q28" s="44"/>
      <c r="R28" s="43"/>
      <c r="S28" s="44"/>
      <c r="T28" s="43"/>
      <c r="U28" s="45"/>
      <c r="V28" s="45"/>
      <c r="W28" s="38"/>
      <c r="X28" s="38"/>
      <c r="Y28" s="39"/>
      <c r="AA28" s="40">
        <f t="shared" si="0"/>
        <v>0</v>
      </c>
      <c r="AB28" s="41" t="str">
        <f t="shared" si="1"/>
        <v> </v>
      </c>
      <c r="AC28" s="31"/>
    </row>
    <row r="29" spans="2:29" ht="12.75">
      <c r="B29" s="49">
        <v>17</v>
      </c>
      <c r="C29" s="39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3"/>
      <c r="Q29" s="44"/>
      <c r="R29" s="43"/>
      <c r="S29" s="44"/>
      <c r="T29" s="43"/>
      <c r="U29" s="45"/>
      <c r="V29" s="45"/>
      <c r="W29" s="38"/>
      <c r="X29" s="38"/>
      <c r="Y29" s="39"/>
      <c r="AA29" s="40">
        <f t="shared" si="0"/>
        <v>0</v>
      </c>
      <c r="AB29" s="41" t="str">
        <f t="shared" si="1"/>
        <v> </v>
      </c>
      <c r="AC29" s="31"/>
    </row>
    <row r="30" spans="2:29" ht="12.75">
      <c r="B30" s="49">
        <v>18</v>
      </c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3"/>
      <c r="Q30" s="44"/>
      <c r="R30" s="43"/>
      <c r="S30" s="44"/>
      <c r="T30" s="43"/>
      <c r="U30" s="45"/>
      <c r="V30" s="45"/>
      <c r="W30" s="38"/>
      <c r="X30" s="38"/>
      <c r="Y30" s="39"/>
      <c r="AA30" s="40">
        <f t="shared" si="0"/>
        <v>0</v>
      </c>
      <c r="AB30" s="41" t="str">
        <f t="shared" si="1"/>
        <v> </v>
      </c>
      <c r="AC30" s="31"/>
    </row>
    <row r="31" spans="2:29" ht="12.75">
      <c r="B31" s="49">
        <v>19</v>
      </c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3"/>
      <c r="Q31" s="44"/>
      <c r="R31" s="43"/>
      <c r="S31" s="44"/>
      <c r="T31" s="43"/>
      <c r="U31" s="45"/>
      <c r="V31" s="45"/>
      <c r="W31" s="38"/>
      <c r="X31" s="38"/>
      <c r="Y31" s="39"/>
      <c r="AA31" s="40">
        <f t="shared" si="0"/>
        <v>0</v>
      </c>
      <c r="AB31" s="41" t="str">
        <f t="shared" si="1"/>
        <v> </v>
      </c>
      <c r="AC31" s="31"/>
    </row>
    <row r="32" spans="2:29" ht="12.75">
      <c r="B32" s="49">
        <v>20</v>
      </c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3"/>
      <c r="Q32" s="44"/>
      <c r="R32" s="43"/>
      <c r="S32" s="44"/>
      <c r="T32" s="43"/>
      <c r="U32" s="45"/>
      <c r="V32" s="45"/>
      <c r="W32" s="38"/>
      <c r="X32" s="38"/>
      <c r="Y32" s="39"/>
      <c r="AA32" s="40">
        <f t="shared" si="0"/>
        <v>0</v>
      </c>
      <c r="AB32" s="41" t="str">
        <f t="shared" si="1"/>
        <v> </v>
      </c>
      <c r="AC32" s="31"/>
    </row>
    <row r="33" spans="2:29" ht="12.75">
      <c r="B33" s="49">
        <v>21</v>
      </c>
      <c r="C33" s="3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3"/>
      <c r="Q33" s="44"/>
      <c r="R33" s="43"/>
      <c r="S33" s="44"/>
      <c r="T33" s="43"/>
      <c r="U33" s="45"/>
      <c r="V33" s="45"/>
      <c r="W33" s="38"/>
      <c r="X33" s="38"/>
      <c r="Y33" s="39"/>
      <c r="AA33" s="40">
        <f t="shared" si="0"/>
        <v>0</v>
      </c>
      <c r="AB33" s="41" t="str">
        <f t="shared" si="1"/>
        <v> </v>
      </c>
      <c r="AC33" s="31"/>
    </row>
    <row r="34" spans="2:29" ht="12.75">
      <c r="B34" s="49">
        <v>22</v>
      </c>
      <c r="C34" s="39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3"/>
      <c r="Q34" s="44"/>
      <c r="R34" s="43"/>
      <c r="S34" s="44"/>
      <c r="T34" s="43"/>
      <c r="U34" s="45"/>
      <c r="V34" s="45"/>
      <c r="W34" s="38"/>
      <c r="X34" s="38"/>
      <c r="Y34" s="39"/>
      <c r="AA34" s="40">
        <f t="shared" si="0"/>
        <v>0</v>
      </c>
      <c r="AB34" s="41" t="str">
        <f t="shared" si="1"/>
        <v> </v>
      </c>
      <c r="AC34" s="31"/>
    </row>
    <row r="35" spans="2:29" ht="12.75">
      <c r="B35" s="49">
        <v>23</v>
      </c>
      <c r="C35" s="3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3"/>
      <c r="Q35" s="44"/>
      <c r="R35" s="43"/>
      <c r="S35" s="44"/>
      <c r="T35" s="43"/>
      <c r="U35" s="45"/>
      <c r="V35" s="45"/>
      <c r="W35" s="38"/>
      <c r="X35" s="38"/>
      <c r="Y35" s="39"/>
      <c r="AA35" s="40">
        <f t="shared" si="0"/>
        <v>0</v>
      </c>
      <c r="AB35" s="41" t="str">
        <f t="shared" si="1"/>
        <v> </v>
      </c>
      <c r="AC35" s="31"/>
    </row>
    <row r="36" spans="2:29" ht="12.75">
      <c r="B36" s="49">
        <v>24</v>
      </c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3"/>
      <c r="Q36" s="44"/>
      <c r="R36" s="43"/>
      <c r="S36" s="44"/>
      <c r="T36" s="43"/>
      <c r="U36" s="45"/>
      <c r="V36" s="45"/>
      <c r="W36" s="38"/>
      <c r="X36" s="48"/>
      <c r="Y36" s="48"/>
      <c r="AA36" s="40">
        <f t="shared" si="0"/>
        <v>0</v>
      </c>
      <c r="AB36" s="41" t="str">
        <f t="shared" si="1"/>
        <v> </v>
      </c>
      <c r="AC36" s="31"/>
    </row>
    <row r="37" spans="2:29" ht="12.75">
      <c r="B37" s="49">
        <v>25</v>
      </c>
      <c r="C37" s="3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3"/>
      <c r="Q37" s="44"/>
      <c r="R37" s="43"/>
      <c r="S37" s="44"/>
      <c r="T37" s="43"/>
      <c r="U37" s="45"/>
      <c r="V37" s="45"/>
      <c r="W37" s="38"/>
      <c r="X37" s="38"/>
      <c r="Y37" s="39"/>
      <c r="AA37" s="40">
        <f t="shared" si="0"/>
        <v>0</v>
      </c>
      <c r="AB37" s="41" t="str">
        <f t="shared" si="1"/>
        <v> </v>
      </c>
      <c r="AC37" s="31"/>
    </row>
    <row r="38" spans="2:29" ht="12.75">
      <c r="B38" s="49">
        <v>26</v>
      </c>
      <c r="C38" s="3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3"/>
      <c r="Q38" s="44"/>
      <c r="R38" s="43"/>
      <c r="S38" s="44"/>
      <c r="T38" s="43"/>
      <c r="U38" s="45"/>
      <c r="V38" s="45"/>
      <c r="W38" s="38"/>
      <c r="X38" s="38"/>
      <c r="Y38" s="39"/>
      <c r="AA38" s="40">
        <f t="shared" si="0"/>
        <v>0</v>
      </c>
      <c r="AB38" s="41" t="str">
        <f t="shared" si="1"/>
        <v> </v>
      </c>
      <c r="AC38" s="31"/>
    </row>
    <row r="39" spans="2:29" ht="12.75">
      <c r="B39" s="49">
        <v>27</v>
      </c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3"/>
      <c r="Q39" s="44"/>
      <c r="R39" s="43"/>
      <c r="S39" s="44"/>
      <c r="T39" s="43"/>
      <c r="U39" s="45"/>
      <c r="V39" s="45"/>
      <c r="W39" s="38"/>
      <c r="X39" s="38"/>
      <c r="Y39" s="39"/>
      <c r="AA39" s="40">
        <f t="shared" si="0"/>
        <v>0</v>
      </c>
      <c r="AB39" s="41" t="str">
        <f t="shared" si="1"/>
        <v> </v>
      </c>
      <c r="AC39" s="31"/>
    </row>
    <row r="40" spans="2:29" ht="12.75">
      <c r="B40" s="49">
        <v>28</v>
      </c>
      <c r="C40" s="39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3"/>
      <c r="Q40" s="44"/>
      <c r="R40" s="43"/>
      <c r="S40" s="44"/>
      <c r="T40" s="43"/>
      <c r="U40" s="45"/>
      <c r="V40" s="45"/>
      <c r="W40" s="38"/>
      <c r="X40" s="38"/>
      <c r="Y40" s="39"/>
      <c r="AA40" s="40">
        <f t="shared" si="0"/>
        <v>0</v>
      </c>
      <c r="AB40" s="41" t="str">
        <f t="shared" si="1"/>
        <v> </v>
      </c>
      <c r="AC40" s="31"/>
    </row>
    <row r="41" spans="2:29" ht="12.75" customHeight="1">
      <c r="B41" s="49">
        <v>29</v>
      </c>
      <c r="C41" s="3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3"/>
      <c r="Q41" s="44"/>
      <c r="R41" s="43"/>
      <c r="S41" s="44"/>
      <c r="T41" s="43"/>
      <c r="U41" s="45"/>
      <c r="V41" s="45"/>
      <c r="W41" s="38"/>
      <c r="X41" s="38"/>
      <c r="Y41" s="39"/>
      <c r="AA41" s="40">
        <f t="shared" si="0"/>
        <v>0</v>
      </c>
      <c r="AB41" s="41" t="str">
        <f t="shared" si="1"/>
        <v> </v>
      </c>
      <c r="AC41" s="31"/>
    </row>
    <row r="42" spans="2:29" ht="12.75" customHeight="1">
      <c r="B42" s="49">
        <v>30</v>
      </c>
      <c r="C42" s="3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3"/>
      <c r="Q42" s="44"/>
      <c r="R42" s="43"/>
      <c r="S42" s="44"/>
      <c r="T42" s="50"/>
      <c r="U42" s="45"/>
      <c r="V42" s="45"/>
      <c r="W42" s="38"/>
      <c r="X42" s="38"/>
      <c r="Y42" s="39"/>
      <c r="AA42" s="40">
        <f t="shared" si="0"/>
        <v>0</v>
      </c>
      <c r="AB42" s="41" t="str">
        <f t="shared" si="1"/>
        <v> </v>
      </c>
      <c r="AC42" s="31"/>
    </row>
    <row r="43" spans="2:29" ht="12.75" customHeight="1">
      <c r="B43" s="49"/>
      <c r="C43" s="39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3"/>
      <c r="Q43" s="44"/>
      <c r="R43" s="43"/>
      <c r="S43" s="44"/>
      <c r="T43" s="43"/>
      <c r="U43" s="45"/>
      <c r="V43" s="45"/>
      <c r="W43" s="38"/>
      <c r="X43" s="38"/>
      <c r="Y43" s="39"/>
      <c r="AA43" s="40">
        <f t="shared" si="0"/>
        <v>0</v>
      </c>
      <c r="AB43" s="41" t="str">
        <f t="shared" si="1"/>
        <v> </v>
      </c>
      <c r="AC43" s="31"/>
    </row>
    <row r="44" spans="2:29" ht="14.25" customHeight="1" hidden="1">
      <c r="B44" s="51">
        <v>31</v>
      </c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5"/>
      <c r="V44" s="55"/>
      <c r="W44" s="55"/>
      <c r="X44" s="55"/>
      <c r="Y44" s="56"/>
      <c r="AA44" s="40">
        <f>SUM(D44:N44,P44)</f>
        <v>0</v>
      </c>
      <c r="AB44" s="57"/>
      <c r="AC44" s="31"/>
    </row>
    <row r="45" spans="3:29" ht="12.75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AA45" s="40"/>
      <c r="AB45" s="57"/>
      <c r="AC45" s="31"/>
    </row>
    <row r="46" spans="1:29" ht="12.75">
      <c r="A46" s="64" t="s">
        <v>50</v>
      </c>
      <c r="E46" s="65" t="s">
        <v>51</v>
      </c>
      <c r="F46" s="65"/>
      <c r="G46" s="65"/>
      <c r="H46" s="65"/>
      <c r="I46" s="65"/>
      <c r="J46" s="65"/>
      <c r="K46" s="65"/>
      <c r="L46" s="65"/>
      <c r="M46" s="65"/>
      <c r="N46" s="65" t="s">
        <v>52</v>
      </c>
      <c r="O46" s="66"/>
      <c r="P46" s="66"/>
      <c r="Q46" s="66"/>
      <c r="R46" s="66"/>
      <c r="S46" s="66"/>
      <c r="T46" s="66"/>
      <c r="U46" s="66"/>
      <c r="V46" s="65"/>
      <c r="W46" s="65"/>
      <c r="X46" s="65"/>
      <c r="AC46" s="31"/>
    </row>
    <row r="47" spans="1:22" s="61" customFormat="1" ht="12.75">
      <c r="A47" s="63"/>
      <c r="E47" s="61" t="s">
        <v>53</v>
      </c>
      <c r="N47" s="61" t="s">
        <v>54</v>
      </c>
      <c r="O47" s="62"/>
      <c r="P47" s="62"/>
      <c r="Q47" s="62"/>
      <c r="R47" s="62"/>
      <c r="S47" s="62" t="s">
        <v>0</v>
      </c>
      <c r="T47" s="62"/>
      <c r="U47" s="62"/>
      <c r="V47" s="61" t="s">
        <v>15</v>
      </c>
    </row>
    <row r="48" spans="1:29" ht="15">
      <c r="A48" s="64" t="s">
        <v>55</v>
      </c>
      <c r="E48" s="65" t="s">
        <v>56</v>
      </c>
      <c r="F48" s="65"/>
      <c r="G48" s="65"/>
      <c r="H48" s="65"/>
      <c r="I48" s="65"/>
      <c r="J48" s="65"/>
      <c r="K48" s="65"/>
      <c r="L48" s="65"/>
      <c r="M48" s="65"/>
      <c r="N48" s="65" t="s">
        <v>57</v>
      </c>
      <c r="O48" s="66"/>
      <c r="P48" s="66"/>
      <c r="Q48" s="16"/>
      <c r="R48" s="16"/>
      <c r="S48" s="16"/>
      <c r="T48" s="16"/>
      <c r="U48" s="16"/>
      <c r="V48" s="3"/>
      <c r="W48" s="3"/>
      <c r="X48" s="65"/>
      <c r="AC48" s="31"/>
    </row>
    <row r="49" spans="1:22" s="61" customFormat="1" ht="12.75">
      <c r="A49" s="63"/>
      <c r="E49" s="61" t="s">
        <v>58</v>
      </c>
      <c r="N49" s="61" t="s">
        <v>54</v>
      </c>
      <c r="O49" s="62"/>
      <c r="P49" s="62"/>
      <c r="Q49" s="62"/>
      <c r="R49" s="62"/>
      <c r="S49" s="62" t="s">
        <v>0</v>
      </c>
      <c r="T49" s="62"/>
      <c r="U49" s="62"/>
      <c r="V49" s="61" t="s">
        <v>15</v>
      </c>
    </row>
    <row r="50" spans="15:23" ht="12.75">
      <c r="O50" s="58"/>
      <c r="P50" s="58"/>
      <c r="Q50" s="58"/>
      <c r="T50" s="58"/>
      <c r="U50" s="58"/>
      <c r="W50" s="58"/>
    </row>
    <row r="54" spans="3:10" ht="12.75">
      <c r="C54" s="59"/>
      <c r="D54" s="60" t="s">
        <v>38</v>
      </c>
      <c r="E54" s="60"/>
      <c r="F54" s="60"/>
      <c r="G54" s="60"/>
      <c r="H54" s="60"/>
      <c r="I54" s="60"/>
      <c r="J54" s="60"/>
    </row>
  </sheetData>
  <sheetProtection/>
  <mergeCells count="31">
    <mergeCell ref="J10:J12"/>
    <mergeCell ref="L10:L12"/>
    <mergeCell ref="B9:B12"/>
    <mergeCell ref="C9:N9"/>
    <mergeCell ref="T10:T12"/>
    <mergeCell ref="O9:T9"/>
    <mergeCell ref="W9:W12"/>
    <mergeCell ref="U9:U12"/>
    <mergeCell ref="D10:D12"/>
    <mergeCell ref="G10:G12"/>
    <mergeCell ref="M10:M12"/>
    <mergeCell ref="O10:O12"/>
    <mergeCell ref="P10:P12"/>
    <mergeCell ref="C45:Y45"/>
    <mergeCell ref="C10:C12"/>
    <mergeCell ref="F10:F12"/>
    <mergeCell ref="Q10:Q12"/>
    <mergeCell ref="R10:R12"/>
    <mergeCell ref="K10:K12"/>
    <mergeCell ref="Y9:Y12"/>
    <mergeCell ref="I10:I12"/>
    <mergeCell ref="E10:E12"/>
    <mergeCell ref="X9:X12"/>
    <mergeCell ref="A4:X4"/>
    <mergeCell ref="A6:X6"/>
    <mergeCell ref="O7:V7"/>
    <mergeCell ref="B5:C5"/>
    <mergeCell ref="S10:S12"/>
    <mergeCell ref="N10:N12"/>
    <mergeCell ref="V9:V12"/>
    <mergeCell ref="H10:H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view="pageBreakPreview" zoomScaleSheetLayoutView="100" workbookViewId="0" topLeftCell="A4">
      <selection activeCell="C9" sqref="C9:G9"/>
    </sheetView>
  </sheetViews>
  <sheetFormatPr defaultColWidth="9.00390625" defaultRowHeight="12.75"/>
  <cols>
    <col min="1" max="1" width="3.625" style="31" customWidth="1"/>
    <col min="2" max="2" width="15.00390625" style="31" customWidth="1"/>
    <col min="3" max="3" width="14.375" style="31" customWidth="1"/>
    <col min="4" max="4" width="14.75390625" style="31" customWidth="1"/>
    <col min="5" max="5" width="14.875" style="31" customWidth="1"/>
    <col min="6" max="6" width="14.125" style="31" customWidth="1"/>
    <col min="7" max="7" width="17.00390625" style="31" customWidth="1"/>
    <col min="8" max="8" width="15.75390625" style="31" customWidth="1"/>
    <col min="9" max="9" width="18.375" style="31" customWidth="1"/>
    <col min="10" max="10" width="10.00390625" style="31" customWidth="1"/>
    <col min="11" max="11" width="9.125" style="34" customWidth="1"/>
    <col min="12" max="16384" width="9.125" style="31" customWidth="1"/>
  </cols>
  <sheetData>
    <row r="1" spans="2:9" ht="12.75">
      <c r="B1" s="61" t="s">
        <v>26</v>
      </c>
      <c r="C1" s="61"/>
      <c r="D1" s="61"/>
      <c r="E1" s="61"/>
      <c r="F1" s="60"/>
      <c r="G1" s="60"/>
      <c r="H1" s="60"/>
      <c r="I1" s="60"/>
    </row>
    <row r="2" spans="2:9" ht="12.75">
      <c r="B2" s="61" t="s">
        <v>27</v>
      </c>
      <c r="C2" s="61"/>
      <c r="D2" s="61"/>
      <c r="E2" s="61"/>
      <c r="F2" s="60"/>
      <c r="G2" s="60"/>
      <c r="H2" s="60"/>
      <c r="I2" s="60"/>
    </row>
    <row r="3" spans="2:9" ht="12.75">
      <c r="B3" s="68" t="s">
        <v>59</v>
      </c>
      <c r="C3" s="68"/>
      <c r="D3" s="68"/>
      <c r="E3" s="61"/>
      <c r="F3" s="60"/>
      <c r="G3" s="60"/>
      <c r="H3" s="60"/>
      <c r="I3" s="60"/>
    </row>
    <row r="4" spans="2:9" ht="17.25" customHeight="1">
      <c r="B4" s="60"/>
      <c r="C4" s="60"/>
      <c r="D4" s="60"/>
      <c r="E4" s="60"/>
      <c r="F4" s="60"/>
      <c r="G4" s="60"/>
      <c r="H4" s="60"/>
      <c r="I4" s="60"/>
    </row>
    <row r="5" spans="2:10" ht="12.75">
      <c r="B5" s="60"/>
      <c r="C5" s="125" t="s">
        <v>31</v>
      </c>
      <c r="D5" s="125"/>
      <c r="E5" s="125"/>
      <c r="F5" s="125"/>
      <c r="G5" s="125"/>
      <c r="H5" s="125"/>
      <c r="I5" s="125"/>
      <c r="J5" s="69"/>
    </row>
    <row r="6" spans="2:10" ht="27.75" customHeight="1">
      <c r="B6" s="126" t="s">
        <v>73</v>
      </c>
      <c r="C6" s="126"/>
      <c r="D6" s="126"/>
      <c r="E6" s="126"/>
      <c r="F6" s="126"/>
      <c r="G6" s="126"/>
      <c r="H6" s="126"/>
      <c r="I6" s="126"/>
      <c r="J6" s="70"/>
    </row>
    <row r="7" spans="2:10" ht="18" customHeight="1">
      <c r="B7" s="127" t="s">
        <v>60</v>
      </c>
      <c r="C7" s="128"/>
      <c r="D7" s="128"/>
      <c r="E7" s="128"/>
      <c r="F7" s="128"/>
      <c r="G7" s="128"/>
      <c r="H7" s="128"/>
      <c r="I7" s="128"/>
      <c r="J7" s="71"/>
    </row>
    <row r="8" spans="2:10" ht="24" customHeight="1">
      <c r="B8" s="72"/>
      <c r="C8" s="66"/>
      <c r="D8" s="66"/>
      <c r="E8" s="66"/>
      <c r="F8" s="66"/>
      <c r="G8" s="66"/>
      <c r="H8" s="66"/>
      <c r="I8" s="66"/>
      <c r="J8" s="71"/>
    </row>
    <row r="9" spans="2:11" ht="30" customHeight="1">
      <c r="B9" s="117" t="s">
        <v>25</v>
      </c>
      <c r="C9" s="120" t="s">
        <v>35</v>
      </c>
      <c r="D9" s="121"/>
      <c r="E9" s="121"/>
      <c r="F9" s="121"/>
      <c r="G9" s="122"/>
      <c r="H9" s="123" t="s">
        <v>36</v>
      </c>
      <c r="I9" s="124" t="s">
        <v>71</v>
      </c>
      <c r="J9" s="73"/>
      <c r="K9" s="31"/>
    </row>
    <row r="10" spans="2:11" ht="94.5" customHeight="1">
      <c r="B10" s="118"/>
      <c r="C10" s="117" t="s">
        <v>61</v>
      </c>
      <c r="D10" s="117" t="s">
        <v>62</v>
      </c>
      <c r="E10" s="115" t="s">
        <v>63</v>
      </c>
      <c r="F10" s="115" t="s">
        <v>64</v>
      </c>
      <c r="G10" s="115" t="s">
        <v>69</v>
      </c>
      <c r="H10" s="123"/>
      <c r="I10" s="124"/>
      <c r="J10" s="73"/>
      <c r="K10" s="31"/>
    </row>
    <row r="11" spans="2:11" ht="16.5" customHeight="1">
      <c r="B11" s="118"/>
      <c r="C11" s="118"/>
      <c r="D11" s="118"/>
      <c r="E11" s="115"/>
      <c r="F11" s="115"/>
      <c r="G11" s="115"/>
      <c r="H11" s="123"/>
      <c r="I11" s="124"/>
      <c r="J11" s="73"/>
      <c r="K11" s="31"/>
    </row>
    <row r="12" spans="2:11" ht="3" customHeight="1" hidden="1">
      <c r="B12" s="119"/>
      <c r="C12" s="119"/>
      <c r="D12" s="119"/>
      <c r="E12" s="115"/>
      <c r="F12" s="115"/>
      <c r="G12" s="115"/>
      <c r="H12" s="123"/>
      <c r="I12" s="124"/>
      <c r="J12" s="73"/>
      <c r="K12" s="31"/>
    </row>
    <row r="13" spans="2:12" s="94" customFormat="1" ht="15.75" customHeight="1">
      <c r="B13" s="129">
        <v>1</v>
      </c>
      <c r="C13" s="130">
        <v>2602.2</v>
      </c>
      <c r="D13" s="130">
        <v>1015.3</v>
      </c>
      <c r="E13" s="130">
        <v>2099.3</v>
      </c>
      <c r="F13" s="130">
        <v>2227.1</v>
      </c>
      <c r="G13" s="130">
        <v>23043205.5</v>
      </c>
      <c r="H13" s="131">
        <f aca="true" t="shared" si="0" ref="H13:H42">SUM(C13:G13)</f>
        <v>23051149.4</v>
      </c>
      <c r="I13" s="132">
        <f>IF(Паспорт!P13&gt;0,Паспорт!P13,I12)</f>
        <v>34.3972</v>
      </c>
      <c r="J13" s="93"/>
      <c r="K13" s="116" t="s">
        <v>72</v>
      </c>
      <c r="L13" s="116"/>
    </row>
    <row r="14" spans="2:12" s="94" customFormat="1" ht="15.75" customHeight="1">
      <c r="B14" s="129">
        <v>2</v>
      </c>
      <c r="C14" s="130">
        <v>3044.9</v>
      </c>
      <c r="D14" s="130">
        <v>1103.4</v>
      </c>
      <c r="E14" s="130">
        <v>2150.4</v>
      </c>
      <c r="F14" s="130">
        <v>2639.7</v>
      </c>
      <c r="G14" s="130">
        <v>22576261.5</v>
      </c>
      <c r="H14" s="131">
        <f t="shared" si="0"/>
        <v>22585199.9</v>
      </c>
      <c r="I14" s="132">
        <f>IF(Паспорт!P14&gt;0,Паспорт!P14,I13)</f>
        <v>34.3972</v>
      </c>
      <c r="J14" s="93"/>
      <c r="K14" s="116"/>
      <c r="L14" s="116"/>
    </row>
    <row r="15" spans="2:12" s="94" customFormat="1" ht="15.75" customHeight="1">
      <c r="B15" s="129">
        <v>3</v>
      </c>
      <c r="C15" s="130">
        <v>2967.2</v>
      </c>
      <c r="D15" s="130">
        <v>1015.1</v>
      </c>
      <c r="E15" s="130">
        <v>2220.2</v>
      </c>
      <c r="F15" s="130">
        <v>2499.7</v>
      </c>
      <c r="G15" s="130">
        <v>22601000.5</v>
      </c>
      <c r="H15" s="131">
        <f t="shared" si="0"/>
        <v>22609702.7</v>
      </c>
      <c r="I15" s="132">
        <f>IF(Паспорт!P15&gt;0,Паспорт!P15,I14)</f>
        <v>34.3972</v>
      </c>
      <c r="J15" s="93"/>
      <c r="K15" s="116"/>
      <c r="L15" s="116"/>
    </row>
    <row r="16" spans="2:12" s="94" customFormat="1" ht="15.75" customHeight="1">
      <c r="B16" s="129">
        <v>4</v>
      </c>
      <c r="C16" s="130">
        <v>2630.9</v>
      </c>
      <c r="D16" s="130">
        <v>862.1</v>
      </c>
      <c r="E16" s="130">
        <v>1965.4</v>
      </c>
      <c r="F16" s="130">
        <v>2137.4</v>
      </c>
      <c r="G16" s="130">
        <v>22620830</v>
      </c>
      <c r="H16" s="131">
        <f t="shared" si="0"/>
        <v>22628425.8</v>
      </c>
      <c r="I16" s="132">
        <f>IF(Паспорт!P16&gt;0,Паспорт!P16,I15)</f>
        <v>34.3652</v>
      </c>
      <c r="J16" s="93"/>
      <c r="K16" s="116"/>
      <c r="L16" s="116"/>
    </row>
    <row r="17" spans="2:12" s="94" customFormat="1" ht="15.75" customHeight="1">
      <c r="B17" s="129">
        <v>5</v>
      </c>
      <c r="C17" s="130">
        <v>2020.5</v>
      </c>
      <c r="D17" s="130">
        <v>711.4</v>
      </c>
      <c r="E17" s="130">
        <v>1351.6</v>
      </c>
      <c r="F17" s="130">
        <v>1721.8</v>
      </c>
      <c r="G17" s="130">
        <v>18794361.8</v>
      </c>
      <c r="H17" s="131">
        <f t="shared" si="0"/>
        <v>18800167.1</v>
      </c>
      <c r="I17" s="132">
        <f>IF(Паспорт!P17&gt;0,Паспорт!P17,I16)</f>
        <v>34.3876</v>
      </c>
      <c r="J17" s="93"/>
      <c r="K17" s="116"/>
      <c r="L17" s="116"/>
    </row>
    <row r="18" spans="2:12" s="94" customFormat="1" ht="15.75" customHeight="1">
      <c r="B18" s="129">
        <v>6</v>
      </c>
      <c r="C18" s="130">
        <v>1615.9</v>
      </c>
      <c r="D18" s="130">
        <v>599.4</v>
      </c>
      <c r="E18" s="130">
        <v>1317.6</v>
      </c>
      <c r="F18" s="130">
        <v>1494.2</v>
      </c>
      <c r="G18" s="130">
        <v>19718713</v>
      </c>
      <c r="H18" s="131">
        <f t="shared" si="0"/>
        <v>19723740.1</v>
      </c>
      <c r="I18" s="132">
        <f>IF(Паспорт!P18&gt;0,Паспорт!P18,I17)</f>
        <v>34.4269</v>
      </c>
      <c r="J18" s="93"/>
      <c r="K18" s="116"/>
      <c r="L18" s="116"/>
    </row>
    <row r="19" spans="2:12" s="94" customFormat="1" ht="15.75" customHeight="1">
      <c r="B19" s="129">
        <v>7</v>
      </c>
      <c r="C19" s="130">
        <v>1224.8</v>
      </c>
      <c r="D19" s="130">
        <v>487.2</v>
      </c>
      <c r="E19" s="130">
        <v>1072</v>
      </c>
      <c r="F19" s="130">
        <v>1139.6</v>
      </c>
      <c r="G19" s="130">
        <v>19133156</v>
      </c>
      <c r="H19" s="131">
        <f t="shared" si="0"/>
        <v>19137079.6</v>
      </c>
      <c r="I19" s="132">
        <f>IF(Паспорт!P19&gt;0,Паспорт!P19,I18)</f>
        <v>34.4366</v>
      </c>
      <c r="J19" s="93"/>
      <c r="K19" s="116"/>
      <c r="L19" s="116"/>
    </row>
    <row r="20" spans="2:12" s="94" customFormat="1" ht="15.75" customHeight="1">
      <c r="B20" s="129">
        <v>8</v>
      </c>
      <c r="C20" s="130">
        <v>901.9</v>
      </c>
      <c r="D20" s="130">
        <v>375.8</v>
      </c>
      <c r="E20" s="130">
        <v>762.3</v>
      </c>
      <c r="F20" s="130">
        <v>796.8</v>
      </c>
      <c r="G20" s="130">
        <v>15991052</v>
      </c>
      <c r="H20" s="131">
        <f t="shared" si="0"/>
        <v>15993888.8</v>
      </c>
      <c r="I20" s="132">
        <f>IF(Паспорт!P20&gt;0,Паспорт!P20,I19)</f>
        <v>34.5275</v>
      </c>
      <c r="J20" s="93"/>
      <c r="K20" s="116"/>
      <c r="L20" s="116"/>
    </row>
    <row r="21" spans="2:11" s="94" customFormat="1" ht="15.75" customHeight="1">
      <c r="B21" s="129">
        <v>9</v>
      </c>
      <c r="C21" s="130">
        <v>726.1</v>
      </c>
      <c r="D21" s="130">
        <v>322.8</v>
      </c>
      <c r="E21" s="130">
        <v>476.8</v>
      </c>
      <c r="F21" s="130">
        <v>652.4</v>
      </c>
      <c r="G21" s="130">
        <v>15313142</v>
      </c>
      <c r="H21" s="131">
        <f t="shared" si="0"/>
        <v>15315320.1</v>
      </c>
      <c r="I21" s="132">
        <f>IF(Паспорт!P21&gt;0,Паспорт!P21,I20)</f>
        <v>34.5275</v>
      </c>
      <c r="J21" s="93"/>
      <c r="K21" s="95"/>
    </row>
    <row r="22" spans="2:11" s="94" customFormat="1" ht="15.75" customHeight="1">
      <c r="B22" s="129">
        <v>10</v>
      </c>
      <c r="C22" s="130">
        <v>640.2</v>
      </c>
      <c r="D22" s="130">
        <v>326.7</v>
      </c>
      <c r="E22" s="130">
        <v>506.5</v>
      </c>
      <c r="F22" s="130">
        <v>644.2</v>
      </c>
      <c r="G22" s="130">
        <v>15256205</v>
      </c>
      <c r="H22" s="131">
        <f t="shared" si="0"/>
        <v>15258322.6</v>
      </c>
      <c r="I22" s="132">
        <f>IF(Паспорт!P22&gt;0,Паспорт!P22,I21)</f>
        <v>34.5275</v>
      </c>
      <c r="J22" s="93"/>
      <c r="K22" s="95"/>
    </row>
    <row r="23" spans="2:11" s="94" customFormat="1" ht="15.75" customHeight="1">
      <c r="B23" s="129">
        <v>11</v>
      </c>
      <c r="C23" s="130">
        <v>527.1</v>
      </c>
      <c r="D23" s="130">
        <v>270.4</v>
      </c>
      <c r="E23" s="130">
        <v>419.6</v>
      </c>
      <c r="F23" s="130">
        <v>460.4</v>
      </c>
      <c r="G23" s="130">
        <v>4018947.8</v>
      </c>
      <c r="H23" s="131">
        <f t="shared" si="0"/>
        <v>4020625.3</v>
      </c>
      <c r="I23" s="132">
        <f>IF(Паспорт!P23&gt;0,Паспорт!P23,I22)</f>
        <v>34.5431</v>
      </c>
      <c r="J23" s="93"/>
      <c r="K23" s="95"/>
    </row>
    <row r="24" spans="2:11" s="94" customFormat="1" ht="15.75" customHeight="1">
      <c r="B24" s="129">
        <v>12</v>
      </c>
      <c r="C24" s="130">
        <v>497.9</v>
      </c>
      <c r="D24" s="130">
        <v>251.1</v>
      </c>
      <c r="E24" s="130">
        <v>306.1</v>
      </c>
      <c r="F24" s="130">
        <v>405.1</v>
      </c>
      <c r="G24" s="133">
        <v>0</v>
      </c>
      <c r="H24" s="131">
        <f t="shared" si="0"/>
        <v>1460.1999999999998</v>
      </c>
      <c r="I24" s="132">
        <f>IF(Паспорт!P24&gt;0,Паспорт!P24,I23)</f>
        <v>34.5431</v>
      </c>
      <c r="J24" s="93"/>
      <c r="K24" s="95"/>
    </row>
    <row r="25" spans="2:11" s="94" customFormat="1" ht="15.75" customHeight="1">
      <c r="B25" s="129">
        <v>13</v>
      </c>
      <c r="C25" s="130">
        <v>536.2</v>
      </c>
      <c r="D25" s="130">
        <v>234.7</v>
      </c>
      <c r="E25" s="130">
        <v>290.4</v>
      </c>
      <c r="F25" s="130">
        <v>415</v>
      </c>
      <c r="G25" s="133">
        <v>0</v>
      </c>
      <c r="H25" s="131">
        <f t="shared" si="0"/>
        <v>1476.3000000000002</v>
      </c>
      <c r="I25" s="132">
        <f>IF(Паспорт!P25&gt;0,Паспорт!P25,I24)</f>
        <v>34.5431</v>
      </c>
      <c r="J25" s="93"/>
      <c r="K25" s="95"/>
    </row>
    <row r="26" spans="2:11" s="94" customFormat="1" ht="15.75" customHeight="1">
      <c r="B26" s="129">
        <v>14</v>
      </c>
      <c r="C26" s="130">
        <v>606.2</v>
      </c>
      <c r="D26" s="130">
        <v>194.1</v>
      </c>
      <c r="E26" s="130">
        <v>521.2</v>
      </c>
      <c r="F26" s="130">
        <v>523.5</v>
      </c>
      <c r="G26" s="133">
        <v>0</v>
      </c>
      <c r="H26" s="131">
        <f t="shared" si="0"/>
        <v>1845</v>
      </c>
      <c r="I26" s="132">
        <f>IF(Паспорт!P26&gt;0,Паспорт!P26,I25)</f>
        <v>34.5431</v>
      </c>
      <c r="J26" s="93"/>
      <c r="K26" s="95"/>
    </row>
    <row r="27" spans="2:11" s="94" customFormat="1" ht="15.75" customHeight="1">
      <c r="B27" s="129">
        <v>15</v>
      </c>
      <c r="C27" s="130">
        <v>1029.1</v>
      </c>
      <c r="D27" s="130">
        <v>349</v>
      </c>
      <c r="E27" s="130">
        <v>781</v>
      </c>
      <c r="F27" s="130">
        <v>921.5</v>
      </c>
      <c r="G27" s="133">
        <v>0</v>
      </c>
      <c r="H27" s="131">
        <f t="shared" si="0"/>
        <v>3080.6</v>
      </c>
      <c r="I27" s="132">
        <f>IF(Паспорт!P27&gt;0,Паспорт!P27,I26)</f>
        <v>34.5431</v>
      </c>
      <c r="J27" s="93"/>
      <c r="K27" s="95"/>
    </row>
    <row r="28" spans="2:11" s="94" customFormat="1" ht="15.75" customHeight="1">
      <c r="B28" s="134">
        <v>16</v>
      </c>
      <c r="C28" s="130">
        <v>1275.6</v>
      </c>
      <c r="D28" s="130">
        <v>498.5</v>
      </c>
      <c r="E28" s="130">
        <v>912.7</v>
      </c>
      <c r="F28" s="130">
        <v>1111.6</v>
      </c>
      <c r="G28" s="133">
        <v>0</v>
      </c>
      <c r="H28" s="131">
        <f t="shared" si="0"/>
        <v>3798.4</v>
      </c>
      <c r="I28" s="132">
        <f>IF(Паспорт!P28&gt;0,Паспорт!P28,I27)</f>
        <v>34.5431</v>
      </c>
      <c r="J28" s="93"/>
      <c r="K28" s="95"/>
    </row>
    <row r="29" spans="2:11" s="94" customFormat="1" ht="15.75" customHeight="1">
      <c r="B29" s="134">
        <v>17</v>
      </c>
      <c r="C29" s="130">
        <v>862.5</v>
      </c>
      <c r="D29" s="130">
        <v>333.8</v>
      </c>
      <c r="E29" s="130">
        <v>637.5</v>
      </c>
      <c r="F29" s="130">
        <v>701.3</v>
      </c>
      <c r="G29" s="133">
        <v>0</v>
      </c>
      <c r="H29" s="131">
        <f t="shared" si="0"/>
        <v>2535.1</v>
      </c>
      <c r="I29" s="132">
        <f>IF(Паспорт!P29&gt;0,Паспорт!P29,I28)</f>
        <v>34.5431</v>
      </c>
      <c r="J29" s="93"/>
      <c r="K29" s="95"/>
    </row>
    <row r="30" spans="2:11" s="94" customFormat="1" ht="15.75" customHeight="1">
      <c r="B30" s="134">
        <v>18</v>
      </c>
      <c r="C30" s="130">
        <v>561.9</v>
      </c>
      <c r="D30" s="130">
        <v>242.7</v>
      </c>
      <c r="E30" s="130">
        <v>485.7</v>
      </c>
      <c r="F30" s="130">
        <v>485.4</v>
      </c>
      <c r="G30" s="133">
        <v>0</v>
      </c>
      <c r="H30" s="131">
        <f t="shared" si="0"/>
        <v>1775.6999999999998</v>
      </c>
      <c r="I30" s="132">
        <f>IF(Паспорт!P30&gt;0,Паспорт!P30,I29)</f>
        <v>34.5431</v>
      </c>
      <c r="J30" s="93"/>
      <c r="K30" s="95"/>
    </row>
    <row r="31" spans="2:11" s="94" customFormat="1" ht="15.75" customHeight="1">
      <c r="B31" s="134">
        <v>19</v>
      </c>
      <c r="C31" s="130">
        <v>633.3</v>
      </c>
      <c r="D31" s="130">
        <v>253.4</v>
      </c>
      <c r="E31" s="130">
        <v>500.2</v>
      </c>
      <c r="F31" s="130">
        <v>533.5</v>
      </c>
      <c r="G31" s="133">
        <v>0</v>
      </c>
      <c r="H31" s="131">
        <f t="shared" si="0"/>
        <v>1920.3999999999999</v>
      </c>
      <c r="I31" s="132">
        <f>IF(Паспорт!P31&gt;0,Паспорт!P31,I30)</f>
        <v>34.5431</v>
      </c>
      <c r="J31" s="93"/>
      <c r="K31" s="95"/>
    </row>
    <row r="32" spans="2:11" s="94" customFormat="1" ht="15.75" customHeight="1">
      <c r="B32" s="134">
        <v>20</v>
      </c>
      <c r="C32" s="130">
        <v>976.7</v>
      </c>
      <c r="D32" s="130">
        <v>378.9</v>
      </c>
      <c r="E32" s="130">
        <v>564.7</v>
      </c>
      <c r="F32" s="130">
        <v>854.7</v>
      </c>
      <c r="G32" s="133">
        <v>0</v>
      </c>
      <c r="H32" s="131">
        <f t="shared" si="0"/>
        <v>2775</v>
      </c>
      <c r="I32" s="132">
        <f>IF(Паспорт!P32&gt;0,Паспорт!P32,I31)</f>
        <v>34.5431</v>
      </c>
      <c r="J32" s="93"/>
      <c r="K32" s="95"/>
    </row>
    <row r="33" spans="2:11" s="94" customFormat="1" ht="15.75" customHeight="1">
      <c r="B33" s="134">
        <v>21</v>
      </c>
      <c r="C33" s="130">
        <v>1485.5</v>
      </c>
      <c r="D33" s="130">
        <v>549.1</v>
      </c>
      <c r="E33" s="130">
        <v>1152.5</v>
      </c>
      <c r="F33" s="130">
        <v>1418.9</v>
      </c>
      <c r="G33" s="133">
        <v>0</v>
      </c>
      <c r="H33" s="131">
        <f t="shared" si="0"/>
        <v>4606</v>
      </c>
      <c r="I33" s="132">
        <f>IF(Паспорт!P33&gt;0,Паспорт!P33,I32)</f>
        <v>34.5431</v>
      </c>
      <c r="J33" s="93"/>
      <c r="K33" s="95"/>
    </row>
    <row r="34" spans="2:11" s="94" customFormat="1" ht="15.75" customHeight="1">
      <c r="B34" s="134">
        <v>22</v>
      </c>
      <c r="C34" s="130">
        <v>1658.9</v>
      </c>
      <c r="D34" s="130">
        <v>605.7</v>
      </c>
      <c r="E34" s="130">
        <v>1252.6</v>
      </c>
      <c r="F34" s="130">
        <v>1487.2</v>
      </c>
      <c r="G34" s="133">
        <v>0</v>
      </c>
      <c r="H34" s="131">
        <f t="shared" si="0"/>
        <v>5004.400000000001</v>
      </c>
      <c r="I34" s="132">
        <f>IF(Паспорт!P34&gt;0,Паспорт!P34,I33)</f>
        <v>34.5431</v>
      </c>
      <c r="J34" s="93"/>
      <c r="K34" s="95"/>
    </row>
    <row r="35" spans="2:11" s="94" customFormat="1" ht="15.75" customHeight="1">
      <c r="B35" s="134">
        <v>23</v>
      </c>
      <c r="C35" s="130">
        <v>1082.2</v>
      </c>
      <c r="D35" s="130">
        <v>458.3</v>
      </c>
      <c r="E35" s="130">
        <v>795.2</v>
      </c>
      <c r="F35" s="130">
        <v>973.7</v>
      </c>
      <c r="G35" s="133">
        <v>0</v>
      </c>
      <c r="H35" s="131">
        <f t="shared" si="0"/>
        <v>3309.3999999999996</v>
      </c>
      <c r="I35" s="132">
        <f>IF(Паспорт!P35&gt;0,Паспорт!P35,I34)</f>
        <v>34.5431</v>
      </c>
      <c r="J35" s="93"/>
      <c r="K35" s="95"/>
    </row>
    <row r="36" spans="2:11" s="94" customFormat="1" ht="15.75" customHeight="1">
      <c r="B36" s="134">
        <v>24</v>
      </c>
      <c r="C36" s="130">
        <v>1044.4</v>
      </c>
      <c r="D36" s="130">
        <v>419.8</v>
      </c>
      <c r="E36" s="130">
        <v>743.4</v>
      </c>
      <c r="F36" s="130">
        <v>953.8</v>
      </c>
      <c r="G36" s="133">
        <v>0</v>
      </c>
      <c r="H36" s="131">
        <f t="shared" si="0"/>
        <v>3161.3999999999996</v>
      </c>
      <c r="I36" s="132">
        <f>IF(Паспорт!P36&gt;0,Паспорт!P36,I35)</f>
        <v>34.5431</v>
      </c>
      <c r="J36" s="93"/>
      <c r="K36" s="95"/>
    </row>
    <row r="37" spans="2:11" s="94" customFormat="1" ht="15.75" customHeight="1">
      <c r="B37" s="134">
        <v>25</v>
      </c>
      <c r="C37" s="130">
        <v>968.8</v>
      </c>
      <c r="D37" s="130">
        <v>442.7</v>
      </c>
      <c r="E37" s="130">
        <v>752.2</v>
      </c>
      <c r="F37" s="130">
        <v>930.5</v>
      </c>
      <c r="G37" s="133">
        <v>0</v>
      </c>
      <c r="H37" s="131">
        <f t="shared" si="0"/>
        <v>3094.2</v>
      </c>
      <c r="I37" s="132">
        <f>IF(Паспорт!P37&gt;0,Паспорт!P37,I36)</f>
        <v>34.5431</v>
      </c>
      <c r="J37" s="93"/>
      <c r="K37" s="95"/>
    </row>
    <row r="38" spans="2:11" s="94" customFormat="1" ht="15.75" customHeight="1">
      <c r="B38" s="134">
        <v>26</v>
      </c>
      <c r="C38" s="130">
        <v>1053.4</v>
      </c>
      <c r="D38" s="130">
        <v>471.6</v>
      </c>
      <c r="E38" s="130">
        <v>750.3</v>
      </c>
      <c r="F38" s="130">
        <v>933.4</v>
      </c>
      <c r="G38" s="133">
        <v>0</v>
      </c>
      <c r="H38" s="131">
        <f t="shared" si="0"/>
        <v>3208.7000000000003</v>
      </c>
      <c r="I38" s="132">
        <f>IF(Паспорт!P38&gt;0,Паспорт!P38,I37)</f>
        <v>34.5431</v>
      </c>
      <c r="J38" s="93"/>
      <c r="K38" s="95"/>
    </row>
    <row r="39" spans="2:11" s="94" customFormat="1" ht="15.75" customHeight="1">
      <c r="B39" s="134">
        <v>27</v>
      </c>
      <c r="C39" s="130">
        <v>1193.4</v>
      </c>
      <c r="D39" s="130">
        <v>508.7</v>
      </c>
      <c r="E39" s="130">
        <v>916.2</v>
      </c>
      <c r="F39" s="130">
        <v>1085.4</v>
      </c>
      <c r="G39" s="133">
        <v>0</v>
      </c>
      <c r="H39" s="131">
        <f t="shared" si="0"/>
        <v>3703.7000000000003</v>
      </c>
      <c r="I39" s="132">
        <f>IF(Паспорт!P39&gt;0,Паспорт!P39,I38)</f>
        <v>34.5431</v>
      </c>
      <c r="J39" s="93"/>
      <c r="K39" s="95"/>
    </row>
    <row r="40" spans="2:11" s="94" customFormat="1" ht="15.75" customHeight="1">
      <c r="B40" s="134">
        <v>28</v>
      </c>
      <c r="C40" s="130">
        <v>1123.9</v>
      </c>
      <c r="D40" s="130">
        <v>475.1</v>
      </c>
      <c r="E40" s="130">
        <v>818.8</v>
      </c>
      <c r="F40" s="130">
        <v>970.8</v>
      </c>
      <c r="G40" s="133">
        <v>0</v>
      </c>
      <c r="H40" s="131">
        <f t="shared" si="0"/>
        <v>3388.6000000000004</v>
      </c>
      <c r="I40" s="132">
        <f>IF(Паспорт!P40&gt;0,Паспорт!P40,I39)</f>
        <v>34.5431</v>
      </c>
      <c r="J40" s="93"/>
      <c r="K40" s="95"/>
    </row>
    <row r="41" spans="2:11" s="94" customFormat="1" ht="15.75" customHeight="1">
      <c r="B41" s="134">
        <v>29</v>
      </c>
      <c r="C41" s="130">
        <v>921.6</v>
      </c>
      <c r="D41" s="130">
        <v>422.1</v>
      </c>
      <c r="E41" s="130">
        <v>595.3</v>
      </c>
      <c r="F41" s="130">
        <v>788.8</v>
      </c>
      <c r="G41" s="133">
        <v>0</v>
      </c>
      <c r="H41" s="131">
        <f t="shared" si="0"/>
        <v>2727.8</v>
      </c>
      <c r="I41" s="132">
        <f>IF(Паспорт!P41&gt;0,Паспорт!P41,I40)</f>
        <v>34.5431</v>
      </c>
      <c r="J41" s="93"/>
      <c r="K41" s="95"/>
    </row>
    <row r="42" spans="2:11" s="94" customFormat="1" ht="15.75" customHeight="1">
      <c r="B42" s="134">
        <v>30</v>
      </c>
      <c r="C42" s="130">
        <v>1316.9</v>
      </c>
      <c r="D42" s="130">
        <v>459</v>
      </c>
      <c r="E42" s="130">
        <v>755.9</v>
      </c>
      <c r="F42" s="130">
        <v>1020.9</v>
      </c>
      <c r="G42" s="133">
        <v>0</v>
      </c>
      <c r="H42" s="131">
        <f t="shared" si="0"/>
        <v>3552.7000000000003</v>
      </c>
      <c r="I42" s="132">
        <f>IF(Паспорт!P42&gt;0,Паспорт!P42,I41)</f>
        <v>34.5431</v>
      </c>
      <c r="J42" s="93"/>
      <c r="K42" s="95"/>
    </row>
    <row r="43" spans="2:12" ht="66" customHeight="1">
      <c r="B43" s="134" t="s">
        <v>36</v>
      </c>
      <c r="C43" s="135">
        <f aca="true" t="shared" si="1" ref="C43:H43">SUM(C13:C42)</f>
        <v>37730.100000000006</v>
      </c>
      <c r="D43" s="135">
        <f t="shared" si="1"/>
        <v>14637.900000000001</v>
      </c>
      <c r="E43" s="135">
        <f t="shared" si="1"/>
        <v>27873.600000000006</v>
      </c>
      <c r="F43" s="135">
        <f t="shared" si="1"/>
        <v>32928.3</v>
      </c>
      <c r="G43" s="135">
        <f t="shared" si="1"/>
        <v>199066875.10000002</v>
      </c>
      <c r="H43" s="136">
        <f t="shared" si="1"/>
        <v>199180044.99999997</v>
      </c>
      <c r="I43" s="137">
        <f>SUMPRODUCT(I13:I42,H13:H42)/SUM(H13:H42)</f>
        <v>34.4328350736662</v>
      </c>
      <c r="J43" s="75"/>
      <c r="K43" s="114" t="s">
        <v>37</v>
      </c>
      <c r="L43" s="114"/>
    </row>
    <row r="44" spans="2:11" ht="14.25" customHeight="1" hidden="1">
      <c r="B44" s="74">
        <v>31</v>
      </c>
      <c r="C44" s="76"/>
      <c r="D44" s="77"/>
      <c r="E44" s="77"/>
      <c r="F44" s="77"/>
      <c r="G44" s="77"/>
      <c r="H44" s="77"/>
      <c r="I44" s="77"/>
      <c r="J44" s="78"/>
      <c r="K44" s="31"/>
    </row>
    <row r="45" spans="3:11" ht="12.75">
      <c r="C45" s="105"/>
      <c r="D45" s="105"/>
      <c r="E45" s="105"/>
      <c r="F45" s="105"/>
      <c r="G45" s="105"/>
      <c r="H45" s="105"/>
      <c r="I45" s="105"/>
      <c r="J45" s="67"/>
      <c r="K45" s="31"/>
    </row>
    <row r="46" ht="12.75">
      <c r="B46" s="31" t="s">
        <v>70</v>
      </c>
    </row>
    <row r="48" spans="2:11" s="79" customFormat="1" ht="15.75">
      <c r="B48" s="80" t="s">
        <v>65</v>
      </c>
      <c r="C48" s="81"/>
      <c r="D48" s="81"/>
      <c r="E48" s="81"/>
      <c r="F48" s="82" t="s">
        <v>66</v>
      </c>
      <c r="G48" s="82"/>
      <c r="H48" s="82"/>
      <c r="I48" s="82"/>
      <c r="J48" s="83"/>
      <c r="K48" s="84"/>
    </row>
    <row r="49" spans="2:11" s="85" customFormat="1" ht="12.75">
      <c r="B49" s="85" t="s">
        <v>33</v>
      </c>
      <c r="F49" s="86" t="s">
        <v>54</v>
      </c>
      <c r="G49" s="87" t="s">
        <v>0</v>
      </c>
      <c r="I49" s="88" t="s">
        <v>15</v>
      </c>
      <c r="K49" s="89"/>
    </row>
    <row r="50" spans="6:11" s="85" customFormat="1" ht="12.75">
      <c r="F50" s="86"/>
      <c r="G50" s="90"/>
      <c r="H50" s="86"/>
      <c r="K50" s="89"/>
    </row>
    <row r="51" spans="2:11" s="79" customFormat="1" ht="18" customHeight="1">
      <c r="B51" s="82" t="s">
        <v>32</v>
      </c>
      <c r="C51" s="82"/>
      <c r="D51" s="82"/>
      <c r="E51" s="82"/>
      <c r="F51" s="82" t="s">
        <v>67</v>
      </c>
      <c r="G51" s="82"/>
      <c r="H51" s="82"/>
      <c r="I51" s="82"/>
      <c r="J51" s="91"/>
      <c r="K51" s="84"/>
    </row>
    <row r="52" spans="2:11" s="85" customFormat="1" ht="12.75">
      <c r="B52" s="85" t="s">
        <v>34</v>
      </c>
      <c r="F52" s="92" t="s">
        <v>54</v>
      </c>
      <c r="G52" s="87" t="s">
        <v>0</v>
      </c>
      <c r="I52" s="88" t="s">
        <v>15</v>
      </c>
      <c r="K52" s="89"/>
    </row>
  </sheetData>
  <sheetProtection/>
  <mergeCells count="15">
    <mergeCell ref="C9:G9"/>
    <mergeCell ref="C45:I45"/>
    <mergeCell ref="H9:H12"/>
    <mergeCell ref="I9:I12"/>
    <mergeCell ref="C5:I5"/>
    <mergeCell ref="B6:I6"/>
    <mergeCell ref="B7:I7"/>
    <mergeCell ref="B9:B12"/>
    <mergeCell ref="C10:C12"/>
    <mergeCell ref="K43:L43"/>
    <mergeCell ref="E10:E12"/>
    <mergeCell ref="F10:F12"/>
    <mergeCell ref="G10:G12"/>
    <mergeCell ref="K13:L20"/>
    <mergeCell ref="D10:D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Пивовар Евгений Васильевич</cp:lastModifiedBy>
  <cp:lastPrinted>2016-05-05T08:25:57Z</cp:lastPrinted>
  <dcterms:created xsi:type="dcterms:W3CDTF">2010-01-29T08:37:16Z</dcterms:created>
  <dcterms:modified xsi:type="dcterms:W3CDTF">2016-05-05T08:25:59Z</dcterms:modified>
  <cp:category/>
  <cp:version/>
  <cp:contentType/>
  <cp:contentStatus/>
</cp:coreProperties>
</file>