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yk-ie\Desktop\Прес-служба\2016\12 грудень 2016\перероблені файли по 11-1\"/>
    </mc:Choice>
  </mc:AlternateContent>
  <bookViews>
    <workbookView xWindow="120" yWindow="375" windowWidth="19440" windowHeight="11565"/>
  </bookViews>
  <sheets>
    <sheet name="11-29" sheetId="4" r:id="rId1"/>
  </sheets>
  <definedNames>
    <definedName name="_xlnm.Print_Area" localSheetId="0">'11-29'!$A$1:$AC$53</definedName>
  </definedNames>
  <calcPr calcId="152511"/>
</workbook>
</file>

<file path=xl/calcChain.xml><?xml version="1.0" encoding="utf-8"?>
<calcChain xmlns="http://schemas.openxmlformats.org/spreadsheetml/2006/main">
  <c r="Q11" i="4" l="1"/>
  <c r="W12" i="4" l="1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11" i="4"/>
  <c r="Q41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12" i="4"/>
  <c r="Q13" i="4"/>
  <c r="Q14" i="4"/>
  <c r="Q15" i="4"/>
  <c r="Q16" i="4"/>
  <c r="Q17" i="4"/>
  <c r="AB42" i="4"/>
  <c r="S42" i="4"/>
  <c r="R42" i="4"/>
  <c r="P42" i="4"/>
  <c r="O42" i="4"/>
  <c r="T42" i="4" l="1"/>
  <c r="Q42" i="4"/>
  <c r="AD41" i="4" l="1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AD11" i="4"/>
  <c r="AE11" i="4" s="1"/>
</calcChain>
</file>

<file path=xl/sharedStrings.xml><?xml version="1.0" encoding="utf-8"?>
<sst xmlns="http://schemas.openxmlformats.org/spreadsheetml/2006/main" count="71" uniqueCount="64">
  <si>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</si>
  <si>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</si>
  <si>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</si>
  <si>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</si>
  <si>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</si>
  <si>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прізвище</t>
  </si>
  <si>
    <t>підпис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</si>
  <si>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</si>
  <si>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</si>
  <si>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</si>
  <si>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</si>
  <si>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</si>
  <si>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</si>
  <si>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</si>
  <si>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</si>
  <si>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</si>
  <si>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</si>
  <si>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</si>
  <si>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</si>
  <si>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</si>
  <si>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</si>
  <si>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</si>
  <si>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</si>
  <si>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</si>
  <si>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</si>
  <si>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</si>
  <si>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</si>
  <si>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</si>
  <si>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</si>
  <si>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Філія "УМГ"</t>
    </r>
    <r>
      <rPr>
        <sz val="9"/>
        <rFont val="Arial"/>
        <family val="2"/>
        <charset val="204"/>
      </rPr>
      <t>ХАРКІВТРАНСГАЗ</t>
    </r>
    <r>
      <rPr>
        <sz val="8"/>
        <rFont val="Arial"/>
        <family val="2"/>
        <charset val="204"/>
      </rPr>
      <t>"</t>
    </r>
  </si>
  <si>
    <t>Новопсковський п/м Сєвєродонецького  ЛВУМГ</t>
  </si>
  <si>
    <r>
      <t xml:space="preserve">Свідоцтво про атестацію </t>
    </r>
    <r>
      <rPr>
        <b/>
        <sz val="8"/>
        <rFont val="Arial"/>
        <family val="2"/>
        <charset val="204"/>
      </rPr>
      <t xml:space="preserve">№ Рь 417/2014 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>31.12.2018р.</t>
    </r>
  </si>
  <si>
    <t xml:space="preserve">переданого   Новопсковським промисловим майданчиком Сєвєродонецького ЛВУМГ  та </t>
  </si>
  <si>
    <t xml:space="preserve">Заступник начальника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</si>
  <si>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О.Д.Кечеджі</t>
  </si>
  <si>
    <r>
      <t xml:space="preserve">    </t>
    </r>
    <r>
      <rPr>
        <sz val="8"/>
        <rFont val="Times New Roman"/>
        <family val="1"/>
        <charset val="204"/>
      </rPr>
      <t>Підрозділу підприємства, якому підпорядкована ХАЛ</t>
    </r>
  </si>
  <si>
    <r>
      <t>дата</t>
    </r>
    <r>
      <rPr>
        <u/>
        <sz val="10"/>
        <rFont val="Times New Roman"/>
        <family val="1"/>
        <charset val="204"/>
      </rPr>
      <t xml:space="preserve">     </t>
    </r>
  </si>
  <si>
    <t xml:space="preserve">Керівник Новопсковської ВХАЛ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</si>
  <si>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Т.О.Гоцанюк</t>
  </si>
  <si>
    <r>
      <t xml:space="preserve"> </t>
    </r>
    <r>
      <rPr>
        <sz val="8"/>
        <rFont val="Times New Roman"/>
        <family val="1"/>
        <charset val="204"/>
      </rPr>
      <t xml:space="preserve"> ХАЛ, де здійснювались аналізи газу</t>
    </r>
  </si>
  <si>
    <t>Начальник служби ГВ та М</t>
  </si>
  <si>
    <t>В.С.Ісаєв</t>
  </si>
  <si>
    <t xml:space="preserve">  </t>
  </si>
  <si>
    <t xml:space="preserve"> </t>
  </si>
  <si>
    <t>Керівник служби, відповідальної за облік газу</t>
  </si>
  <si>
    <t xml:space="preserve">метан </t>
  </si>
  <si>
    <t>етан</t>
  </si>
  <si>
    <t>пропан</t>
  </si>
  <si>
    <t>ізо-бутан</t>
  </si>
  <si>
    <t>н-бутан</t>
  </si>
  <si>
    <t>нео-пентан</t>
  </si>
  <si>
    <t>ізо-пентан</t>
  </si>
  <si>
    <t>н-пентан</t>
  </si>
  <si>
    <t>гексани та вищі</t>
  </si>
  <si>
    <t>кисень</t>
  </si>
  <si>
    <t>азот</t>
  </si>
  <si>
    <t>діоксид вуглецю</t>
  </si>
  <si>
    <r>
      <t>дата</t>
    </r>
    <r>
      <rPr>
        <u/>
        <sz val="8"/>
        <rFont val="Times New Roman"/>
        <family val="1"/>
        <charset val="204"/>
      </rPr>
      <t xml:space="preserve">     </t>
    </r>
  </si>
  <si>
    <r>
      <t xml:space="preserve">прийнятого ПАТ "Луганськгаз" по  ГРС Піски маршрут № </t>
    </r>
    <r>
      <rPr>
        <u/>
        <sz val="11"/>
        <color theme="1"/>
        <rFont val="Times New Roman"/>
        <family val="1"/>
        <charset val="204"/>
      </rPr>
      <t>637</t>
    </r>
  </si>
  <si>
    <t>Всього*:</t>
  </si>
  <si>
    <t>*Обсяг природного газу за місяць з урахуванням ВТВ</t>
  </si>
  <si>
    <r>
      <t>Осяг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</si>
  <si>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03.01.2017р.</t>
  </si>
  <si>
    <t xml:space="preserve">   газопроводу Новопсков  - Рубіжне  за період з 01.12.2016 р. по 31.12.2016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</si>
</sst>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0.0000"/>
    <numFmt numFmtId="166" formatCode="0.000"/>
    <numFmt numFmtId="167" formatCode="0.0"/>
  </numFmts>
  <fonts count="2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9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u/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166" fontId="0" fillId="0" borderId="0" xfId="0" applyNumberFormat="1"/>
    <xf numFmtId="0" fontId="10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165" fontId="18" fillId="0" borderId="1" xfId="0" applyNumberFormat="1" applyFont="1" applyBorder="1" applyAlignment="1" applyProtection="1">
      <alignment horizontal="center" vertical="center" wrapText="1"/>
      <protection locked="0"/>
    </xf>
    <xf numFmtId="165" fontId="18" fillId="0" borderId="3" xfId="0" applyNumberFormat="1" applyFont="1" applyBorder="1" applyAlignment="1" applyProtection="1">
      <alignment horizontal="center" vertical="center" wrapText="1"/>
      <protection locked="0"/>
    </xf>
    <xf numFmtId="165" fontId="18" fillId="0" borderId="12" xfId="0" applyNumberFormat="1" applyFont="1" applyBorder="1" applyAlignment="1" applyProtection="1">
      <alignment horizontal="center" vertical="center" wrapText="1"/>
      <protection locked="0"/>
    </xf>
    <xf numFmtId="165" fontId="18" fillId="0" borderId="17" xfId="0" applyNumberFormat="1" applyFont="1" applyBorder="1" applyAlignment="1" applyProtection="1">
      <alignment horizontal="center" vertical="center" wrapText="1"/>
      <protection locked="0"/>
    </xf>
    <xf numFmtId="165" fontId="18" fillId="0" borderId="14" xfId="0" applyNumberFormat="1" applyFont="1" applyBorder="1" applyAlignment="1" applyProtection="1">
      <alignment horizontal="center" vertical="center" wrapText="1"/>
      <protection locked="0"/>
    </xf>
    <xf numFmtId="165" fontId="18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12" fillId="0" borderId="43" xfId="0" applyFont="1" applyBorder="1" applyProtection="1">
      <protection locked="0"/>
    </xf>
    <xf numFmtId="0" fontId="0" fillId="0" borderId="43" xfId="0" applyBorder="1" applyProtection="1">
      <protection locked="0"/>
    </xf>
    <xf numFmtId="0" fontId="16" fillId="0" borderId="43" xfId="0" applyFont="1" applyBorder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167" fontId="3" fillId="0" borderId="13" xfId="0" applyNumberFormat="1" applyFont="1" applyBorder="1" applyAlignment="1" applyProtection="1">
      <alignment horizontal="center" vertical="center" wrapText="1"/>
      <protection locked="0"/>
    </xf>
    <xf numFmtId="167" fontId="3" fillId="0" borderId="11" xfId="0" applyNumberFormat="1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166" fontId="18" fillId="0" borderId="29" xfId="0" applyNumberFormat="1" applyFont="1" applyBorder="1" applyAlignment="1" applyProtection="1">
      <alignment horizontal="center" vertical="center" wrapText="1"/>
      <protection locked="0"/>
    </xf>
    <xf numFmtId="166" fontId="18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Protection="1">
      <protection locked="0"/>
    </xf>
    <xf numFmtId="0" fontId="19" fillId="0" borderId="43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15" fillId="0" borderId="43" xfId="0" applyFont="1" applyBorder="1" applyProtection="1">
      <protection locked="0"/>
    </xf>
    <xf numFmtId="0" fontId="16" fillId="0" borderId="0" xfId="0" applyFont="1" applyProtection="1">
      <protection locked="0"/>
    </xf>
    <xf numFmtId="0" fontId="15" fillId="0" borderId="0" xfId="0" applyFont="1" applyProtection="1"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2" fontId="15" fillId="0" borderId="1" xfId="0" applyNumberFormat="1" applyFont="1" applyBorder="1" applyAlignment="1" applyProtection="1">
      <alignment horizontal="center" vertical="center" wrapText="1"/>
      <protection locked="0"/>
    </xf>
    <xf numFmtId="165" fontId="3" fillId="0" borderId="29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Protection="1">
      <protection locked="0"/>
    </xf>
    <xf numFmtId="0" fontId="15" fillId="0" borderId="47" xfId="0" applyFont="1" applyBorder="1" applyAlignment="1" applyProtection="1">
      <alignment horizontal="center" vertical="center"/>
      <protection locked="0"/>
    </xf>
    <xf numFmtId="0" fontId="13" fillId="0" borderId="47" xfId="0" applyFont="1" applyBorder="1" applyAlignment="1" applyProtection="1">
      <alignment horizontal="center" vertical="center"/>
      <protection locked="0"/>
    </xf>
    <xf numFmtId="4" fontId="15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2" fontId="15" fillId="0" borderId="12" xfId="0" applyNumberFormat="1" applyFont="1" applyBorder="1" applyAlignment="1" applyProtection="1">
      <alignment horizontal="center" vertical="center" wrapText="1"/>
      <protection locked="0"/>
    </xf>
    <xf numFmtId="1" fontId="15" fillId="0" borderId="11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2" fontId="15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166" fontId="2" fillId="0" borderId="32" xfId="0" applyNumberFormat="1" applyFont="1" applyBorder="1" applyAlignment="1" applyProtection="1">
      <alignment vertical="center" wrapText="1"/>
      <protection locked="0"/>
    </xf>
    <xf numFmtId="166" fontId="2" fillId="0" borderId="8" xfId="0" applyNumberFormat="1" applyFont="1" applyBorder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22" fillId="0" borderId="3" xfId="0" applyFont="1" applyBorder="1" applyAlignment="1" applyProtection="1">
      <alignment horizontal="center" vertical="center"/>
      <protection locked="0"/>
    </xf>
    <xf numFmtId="0" fontId="22" fillId="0" borderId="3" xfId="0" applyFont="1" applyBorder="1" applyAlignment="1" applyProtection="1">
      <alignment horizontal="center" vertical="center" wrapText="1"/>
      <protection locked="0"/>
    </xf>
    <xf numFmtId="1" fontId="22" fillId="0" borderId="11" xfId="0" applyNumberFormat="1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2" fontId="15" fillId="0" borderId="1" xfId="0" applyNumberFormat="1" applyFont="1" applyBorder="1" applyAlignment="1" applyProtection="1">
      <alignment horizontal="center" vertical="center"/>
      <protection locked="0"/>
    </xf>
    <xf numFmtId="2" fontId="22" fillId="0" borderId="1" xfId="0" applyNumberFormat="1" applyFont="1" applyBorder="1" applyAlignment="1" applyProtection="1">
      <alignment horizontal="center" vertical="center"/>
      <protection locked="0"/>
    </xf>
    <xf numFmtId="2" fontId="22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16" fillId="0" borderId="43" xfId="0" applyFont="1" applyBorder="1" applyAlignment="1" applyProtection="1">
      <protection locked="0"/>
    </xf>
    <xf numFmtId="0" fontId="0" fillId="0" borderId="43" xfId="0" applyBorder="1" applyAlignment="1" applyProtection="1"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0" fillId="0" borderId="46" xfId="0" applyBorder="1" applyAlignment="1">
      <alignment horizontal="center" vertical="center" wrapText="1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/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66" fontId="2" fillId="0" borderId="45" xfId="0" applyNumberFormat="1" applyFont="1" applyBorder="1" applyAlignment="1" applyProtection="1">
      <alignment horizontal="center" vertical="center" wrapText="1"/>
    </xf>
    <xf numFmtId="166" fontId="2" fillId="0" borderId="46" xfId="0" applyNumberFormat="1" applyFont="1" applyBorder="1" applyAlignment="1" applyProtection="1">
      <alignment horizontal="center" vertical="center" wrapText="1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41" xfId="0" applyNumberFormat="1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42" xfId="0" applyNumberFormat="1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tabSelected="1" view="pageBreakPreview" zoomScale="75" zoomScaleNormal="100" zoomScaleSheetLayoutView="75" workbookViewId="0">
      <selection activeCell="M23" sqref="M23"/>
    </sheetView>
  </sheetViews>
  <sheetFormatPr defaultRowHeight="15" x14ac:dyDescent="0.25"/>
  <cols>
    <col min="1" max="1" width="4.85546875" style="1" customWidth="1"/>
    <col min="2" max="16" width="7.28515625" style="1" customWidth="1"/>
    <col min="17" max="17" width="6.140625" style="1" customWidth="1"/>
    <col min="18" max="19" width="7.28515625" style="1" customWidth="1"/>
    <col min="20" max="20" width="6.140625" style="1" customWidth="1"/>
    <col min="21" max="22" width="7.28515625" style="1" customWidth="1"/>
    <col min="23" max="23" width="6.140625" style="1" customWidth="1"/>
    <col min="24" max="24" width="7.28515625" style="1" customWidth="1"/>
    <col min="25" max="25" width="6.5703125" style="1" customWidth="1"/>
    <col min="26" max="26" width="6.7109375" style="1" customWidth="1"/>
    <col min="27" max="27" width="7.28515625" style="1" customWidth="1"/>
    <col min="28" max="28" width="7.42578125" style="1" customWidth="1"/>
    <col min="29" max="29" width="10.42578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0" t="s">
        <v>16</v>
      </c>
      <c r="B1" s="2"/>
      <c r="C1" s="2"/>
      <c r="D1" s="2"/>
      <c r="M1" s="12" t="s">
        <v>4</v>
      </c>
    </row>
    <row r="2" spans="1:34" x14ac:dyDescent="0.25">
      <c r="A2" s="9" t="s">
        <v>29</v>
      </c>
      <c r="B2" s="2"/>
      <c r="C2" s="11"/>
      <c r="D2" s="2"/>
      <c r="F2" s="2"/>
      <c r="G2" s="2"/>
      <c r="H2" s="2"/>
      <c r="I2" s="2"/>
      <c r="J2" s="2"/>
      <c r="K2" s="128" t="s">
        <v>32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</row>
    <row r="3" spans="1:34" ht="13.5" customHeight="1" x14ac:dyDescent="0.25">
      <c r="A3" s="10" t="s">
        <v>30</v>
      </c>
      <c r="C3" s="28"/>
      <c r="F3" s="2"/>
      <c r="G3" s="2"/>
      <c r="H3" s="2"/>
      <c r="I3" s="2"/>
      <c r="J3" s="2"/>
      <c r="K3" s="139" t="s">
        <v>58</v>
      </c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3"/>
      <c r="AC3" s="13"/>
    </row>
    <row r="4" spans="1:34" x14ac:dyDescent="0.25">
      <c r="A4" s="9" t="s">
        <v>17</v>
      </c>
      <c r="G4" s="2"/>
      <c r="H4" s="2"/>
      <c r="I4" s="2"/>
      <c r="K4" s="128" t="s">
        <v>63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3"/>
      <c r="AC4" s="13"/>
    </row>
    <row r="5" spans="1:34" x14ac:dyDescent="0.25">
      <c r="A5" s="9" t="s">
        <v>31</v>
      </c>
      <c r="F5" s="2"/>
      <c r="G5" s="2"/>
      <c r="H5" s="2"/>
      <c r="K5" s="128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</row>
    <row r="6" spans="1:34" ht="5.25" customHeight="1" thickBot="1" x14ac:dyDescent="0.3"/>
    <row r="7" spans="1:34" ht="26.25" customHeight="1" thickBot="1" x14ac:dyDescent="0.3">
      <c r="A7" s="89" t="s">
        <v>0</v>
      </c>
      <c r="B7" s="97" t="s">
        <v>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  <c r="N7" s="97" t="s">
        <v>26</v>
      </c>
      <c r="O7" s="98"/>
      <c r="P7" s="98"/>
      <c r="Q7" s="98"/>
      <c r="R7" s="98"/>
      <c r="S7" s="98"/>
      <c r="T7" s="98"/>
      <c r="U7" s="98"/>
      <c r="V7" s="98"/>
      <c r="W7" s="99"/>
      <c r="X7" s="106" t="s">
        <v>21</v>
      </c>
      <c r="Y7" s="104" t="s">
        <v>2</v>
      </c>
      <c r="Z7" s="100" t="s">
        <v>13</v>
      </c>
      <c r="AA7" s="100" t="s">
        <v>14</v>
      </c>
      <c r="AB7" s="102" t="s">
        <v>15</v>
      </c>
      <c r="AC7" s="121" t="s">
        <v>61</v>
      </c>
    </row>
    <row r="8" spans="1:34" ht="16.5" customHeight="1" thickBot="1" x14ac:dyDescent="0.3">
      <c r="A8" s="90"/>
      <c r="B8" s="110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2"/>
      <c r="N8" s="113" t="s">
        <v>22</v>
      </c>
      <c r="O8" s="19" t="s">
        <v>24</v>
      </c>
      <c r="P8" s="19"/>
      <c r="Q8" s="19"/>
      <c r="R8" s="19"/>
      <c r="S8" s="19"/>
      <c r="T8" s="19"/>
      <c r="U8" s="19"/>
      <c r="V8" s="19" t="s">
        <v>25</v>
      </c>
      <c r="W8" s="24"/>
      <c r="X8" s="107"/>
      <c r="Y8" s="105"/>
      <c r="Z8" s="101"/>
      <c r="AA8" s="101"/>
      <c r="AB8" s="103"/>
      <c r="AC8" s="138"/>
    </row>
    <row r="9" spans="1:34" ht="15" customHeight="1" x14ac:dyDescent="0.25">
      <c r="A9" s="90"/>
      <c r="B9" s="91" t="s">
        <v>45</v>
      </c>
      <c r="C9" s="93" t="s">
        <v>46</v>
      </c>
      <c r="D9" s="93" t="s">
        <v>47</v>
      </c>
      <c r="E9" s="93" t="s">
        <v>48</v>
      </c>
      <c r="F9" s="93" t="s">
        <v>49</v>
      </c>
      <c r="G9" s="93" t="s">
        <v>50</v>
      </c>
      <c r="H9" s="93" t="s">
        <v>51</v>
      </c>
      <c r="I9" s="93" t="s">
        <v>52</v>
      </c>
      <c r="J9" s="93" t="s">
        <v>53</v>
      </c>
      <c r="K9" s="93" t="s">
        <v>54</v>
      </c>
      <c r="L9" s="93" t="s">
        <v>55</v>
      </c>
      <c r="M9" s="95" t="s">
        <v>56</v>
      </c>
      <c r="N9" s="114"/>
      <c r="O9" s="118" t="s">
        <v>27</v>
      </c>
      <c r="P9" s="120" t="s">
        <v>7</v>
      </c>
      <c r="Q9" s="102" t="s">
        <v>8</v>
      </c>
      <c r="R9" s="91" t="s">
        <v>28</v>
      </c>
      <c r="S9" s="93" t="s">
        <v>9</v>
      </c>
      <c r="T9" s="95" t="s">
        <v>10</v>
      </c>
      <c r="U9" s="116" t="s">
        <v>23</v>
      </c>
      <c r="V9" s="93" t="s">
        <v>11</v>
      </c>
      <c r="W9" s="95" t="s">
        <v>12</v>
      </c>
      <c r="X9" s="107"/>
      <c r="Y9" s="105"/>
      <c r="Z9" s="101"/>
      <c r="AA9" s="101"/>
      <c r="AB9" s="103"/>
      <c r="AC9" s="138"/>
    </row>
    <row r="10" spans="1:34" ht="92.25" customHeight="1" x14ac:dyDescent="0.25">
      <c r="A10" s="90"/>
      <c r="B10" s="92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6"/>
      <c r="N10" s="115"/>
      <c r="O10" s="119"/>
      <c r="P10" s="121"/>
      <c r="Q10" s="103"/>
      <c r="R10" s="92"/>
      <c r="S10" s="94"/>
      <c r="T10" s="96"/>
      <c r="U10" s="117"/>
      <c r="V10" s="94"/>
      <c r="W10" s="96"/>
      <c r="X10" s="107"/>
      <c r="Y10" s="105"/>
      <c r="Z10" s="101"/>
      <c r="AA10" s="101"/>
      <c r="AB10" s="103"/>
      <c r="AC10" s="138"/>
    </row>
    <row r="11" spans="1:34" x14ac:dyDescent="0.25">
      <c r="A11" s="25">
        <v>1</v>
      </c>
      <c r="B11" s="29">
        <v>88.9572</v>
      </c>
      <c r="C11" s="29">
        <v>3.5649999999999999</v>
      </c>
      <c r="D11" s="29">
        <v>1.5027999999999999</v>
      </c>
      <c r="E11" s="29">
        <v>0.20680000000000001</v>
      </c>
      <c r="F11" s="29">
        <v>0.38740000000000002</v>
      </c>
      <c r="G11" s="29">
        <v>4.0000000000000001E-3</v>
      </c>
      <c r="H11" s="29">
        <v>9.3799999999999994E-2</v>
      </c>
      <c r="I11" s="29">
        <v>7.5700000000000003E-2</v>
      </c>
      <c r="J11" s="29">
        <v>9.0700000000000003E-2</v>
      </c>
      <c r="K11" s="29">
        <v>1.11E-2</v>
      </c>
      <c r="L11" s="29">
        <v>3.3681000000000001</v>
      </c>
      <c r="M11" s="29">
        <v>1.7374000000000001</v>
      </c>
      <c r="N11" s="57">
        <v>0.7611</v>
      </c>
      <c r="O11" s="69">
        <v>8166</v>
      </c>
      <c r="P11" s="77">
        <v>34.19</v>
      </c>
      <c r="Q11" s="27">
        <f>P11/3.6</f>
        <v>9.4972222222222218</v>
      </c>
      <c r="R11" s="16">
        <v>9038</v>
      </c>
      <c r="S11" s="56">
        <v>37.840000000000003</v>
      </c>
      <c r="T11" s="20">
        <f>S11/3.6</f>
        <v>10.511111111111111</v>
      </c>
      <c r="U11" s="55">
        <v>11372</v>
      </c>
      <c r="V11" s="62">
        <v>47.61</v>
      </c>
      <c r="W11" s="20">
        <f>V11/3.6</f>
        <v>13.225</v>
      </c>
      <c r="X11" s="42"/>
      <c r="Y11" s="17"/>
      <c r="Z11" s="17"/>
      <c r="AA11" s="17"/>
      <c r="AB11" s="21"/>
      <c r="AC11" s="46">
        <v>23.0532</v>
      </c>
      <c r="AD11" s="14">
        <f>SUM(B11:M11)+$K$42+$N$42</f>
        <v>99.999999999999986</v>
      </c>
      <c r="AE11" s="15" t="str">
        <f>IF(AD11=100,"ОК"," ")</f>
        <v>ОК</v>
      </c>
      <c r="AF11" s="7"/>
      <c r="AG11" s="7"/>
      <c r="AH11" s="7"/>
    </row>
    <row r="12" spans="1:34" x14ac:dyDescent="0.25">
      <c r="A12" s="25">
        <v>2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5"/>
      <c r="O12" s="73">
        <v>8166</v>
      </c>
      <c r="P12" s="78">
        <v>34.19</v>
      </c>
      <c r="Q12" s="61">
        <f t="shared" ref="Q12:Q41" si="0">P12/3.6</f>
        <v>9.4972222222222218</v>
      </c>
      <c r="R12" s="74">
        <v>9038</v>
      </c>
      <c r="S12" s="79">
        <v>37.840000000000003</v>
      </c>
      <c r="T12" s="65">
        <f t="shared" ref="T12:T41" si="1">S12/3.6</f>
        <v>10.511111111111111</v>
      </c>
      <c r="U12" s="75">
        <v>11372</v>
      </c>
      <c r="V12" s="81">
        <v>47.61</v>
      </c>
      <c r="W12" s="65">
        <f t="shared" ref="W12:W41" si="2">V12/3.6</f>
        <v>13.225</v>
      </c>
      <c r="X12" s="42"/>
      <c r="Y12" s="17"/>
      <c r="Z12" s="17"/>
      <c r="AA12" s="17"/>
      <c r="AB12" s="21"/>
      <c r="AC12" s="46">
        <v>21.990500000000001</v>
      </c>
      <c r="AD12" s="14">
        <f t="shared" ref="AD12:AD41" si="3">SUM(B12:M12)+$K$42+$N$42</f>
        <v>0</v>
      </c>
      <c r="AE12" s="15" t="str">
        <f>IF(AD12=100,"ОК"," ")</f>
        <v xml:space="preserve"> </v>
      </c>
      <c r="AF12" s="7"/>
      <c r="AG12" s="7"/>
      <c r="AH12" s="7"/>
    </row>
    <row r="13" spans="1:34" x14ac:dyDescent="0.25">
      <c r="A13" s="25">
        <v>3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5"/>
      <c r="O13" s="73">
        <v>8166</v>
      </c>
      <c r="P13" s="78">
        <v>34.19</v>
      </c>
      <c r="Q13" s="61">
        <f t="shared" si="0"/>
        <v>9.4972222222222218</v>
      </c>
      <c r="R13" s="74">
        <v>9038</v>
      </c>
      <c r="S13" s="79">
        <v>37.840000000000003</v>
      </c>
      <c r="T13" s="65">
        <f t="shared" si="1"/>
        <v>10.511111111111111</v>
      </c>
      <c r="U13" s="75">
        <v>11372</v>
      </c>
      <c r="V13" s="81">
        <v>47.61</v>
      </c>
      <c r="W13" s="65">
        <f t="shared" si="2"/>
        <v>13.225</v>
      </c>
      <c r="X13" s="42"/>
      <c r="Y13" s="17"/>
      <c r="Z13" s="17"/>
      <c r="AA13" s="17"/>
      <c r="AB13" s="21"/>
      <c r="AC13" s="46">
        <v>21.393899999999999</v>
      </c>
      <c r="AD13" s="14">
        <f t="shared" si="3"/>
        <v>0</v>
      </c>
      <c r="AE13" s="15" t="str">
        <f>IF(AD13=100,"ОК"," ")</f>
        <v xml:space="preserve"> </v>
      </c>
      <c r="AF13" s="7"/>
      <c r="AG13" s="7"/>
      <c r="AH13" s="7"/>
    </row>
    <row r="14" spans="1:34" x14ac:dyDescent="0.25">
      <c r="A14" s="25">
        <v>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5"/>
      <c r="O14" s="73">
        <v>8166</v>
      </c>
      <c r="P14" s="78">
        <v>34.19</v>
      </c>
      <c r="Q14" s="61">
        <f t="shared" si="0"/>
        <v>9.4972222222222218</v>
      </c>
      <c r="R14" s="74">
        <v>9038</v>
      </c>
      <c r="S14" s="79">
        <v>37.840000000000003</v>
      </c>
      <c r="T14" s="65">
        <f t="shared" si="1"/>
        <v>10.511111111111111</v>
      </c>
      <c r="U14" s="75">
        <v>11372</v>
      </c>
      <c r="V14" s="81">
        <v>47.61</v>
      </c>
      <c r="W14" s="65">
        <f t="shared" si="2"/>
        <v>13.225</v>
      </c>
      <c r="X14" s="44"/>
      <c r="Y14" s="17"/>
      <c r="Z14" s="17"/>
      <c r="AA14" s="17"/>
      <c r="AB14" s="45"/>
      <c r="AC14" s="46">
        <v>22.040800000000001</v>
      </c>
      <c r="AD14" s="14">
        <f t="shared" si="3"/>
        <v>0</v>
      </c>
      <c r="AE14" s="15" t="str">
        <f t="shared" ref="AE14:AE41" si="4">IF(AD14=100,"ОК"," ")</f>
        <v xml:space="preserve"> </v>
      </c>
      <c r="AF14" s="7"/>
      <c r="AG14" s="7"/>
      <c r="AH14" s="7"/>
    </row>
    <row r="15" spans="1:34" x14ac:dyDescent="0.25">
      <c r="A15" s="25">
        <v>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5"/>
      <c r="O15" s="73">
        <v>8166</v>
      </c>
      <c r="P15" s="78">
        <v>34.19</v>
      </c>
      <c r="Q15" s="61">
        <f t="shared" si="0"/>
        <v>9.4972222222222218</v>
      </c>
      <c r="R15" s="74">
        <v>9038</v>
      </c>
      <c r="S15" s="79">
        <v>37.840000000000003</v>
      </c>
      <c r="T15" s="65">
        <f t="shared" si="1"/>
        <v>10.511111111111111</v>
      </c>
      <c r="U15" s="75">
        <v>11372</v>
      </c>
      <c r="V15" s="81">
        <v>47.61</v>
      </c>
      <c r="W15" s="65">
        <f t="shared" si="2"/>
        <v>13.225</v>
      </c>
      <c r="X15" s="42">
        <v>-13.2</v>
      </c>
      <c r="Y15" s="17"/>
      <c r="Z15" s="17"/>
      <c r="AA15" s="17"/>
      <c r="AB15" s="21"/>
      <c r="AC15" s="46">
        <v>23.320799999999998</v>
      </c>
      <c r="AD15" s="14">
        <f t="shared" si="3"/>
        <v>0</v>
      </c>
      <c r="AE15" s="15" t="str">
        <f t="shared" si="4"/>
        <v xml:space="preserve"> </v>
      </c>
      <c r="AF15" s="7"/>
      <c r="AG15" s="7"/>
      <c r="AH15" s="7"/>
    </row>
    <row r="16" spans="1:34" x14ac:dyDescent="0.25">
      <c r="A16" s="25">
        <v>6</v>
      </c>
      <c r="B16" s="29">
        <v>91.682100000000005</v>
      </c>
      <c r="C16" s="29">
        <v>3.8584999999999998</v>
      </c>
      <c r="D16" s="29">
        <v>0.73970000000000002</v>
      </c>
      <c r="E16" s="29">
        <v>5.4600000000000003E-2</v>
      </c>
      <c r="F16" s="29">
        <v>7.7600000000000002E-2</v>
      </c>
      <c r="G16" s="29">
        <v>2.0000000000000001E-4</v>
      </c>
      <c r="H16" s="29">
        <v>1.5599999999999999E-2</v>
      </c>
      <c r="I16" s="29">
        <v>1.17E-2</v>
      </c>
      <c r="J16" s="29">
        <v>7.6E-3</v>
      </c>
      <c r="K16" s="29">
        <v>1.15E-2</v>
      </c>
      <c r="L16" s="29">
        <v>3.3773</v>
      </c>
      <c r="M16" s="29">
        <v>0.1636</v>
      </c>
      <c r="N16" s="35">
        <v>0.72150000000000003</v>
      </c>
      <c r="O16" s="67">
        <v>8066</v>
      </c>
      <c r="P16" s="77">
        <v>33.770000000000003</v>
      </c>
      <c r="Q16" s="61">
        <f t="shared" si="0"/>
        <v>9.3805555555555564</v>
      </c>
      <c r="R16" s="63">
        <v>8938</v>
      </c>
      <c r="S16" s="56">
        <v>37.42</v>
      </c>
      <c r="T16" s="65">
        <f t="shared" si="1"/>
        <v>10.394444444444444</v>
      </c>
      <c r="U16" s="66">
        <v>11548</v>
      </c>
      <c r="V16" s="62">
        <v>48.35</v>
      </c>
      <c r="W16" s="65">
        <f t="shared" si="2"/>
        <v>13.430555555555555</v>
      </c>
      <c r="X16" s="42"/>
      <c r="Y16" s="17"/>
      <c r="Z16" s="17"/>
      <c r="AA16" s="17"/>
      <c r="AB16" s="21"/>
      <c r="AC16" s="46">
        <v>23.730599999999999</v>
      </c>
      <c r="AD16" s="14">
        <f t="shared" si="3"/>
        <v>100.00000000000003</v>
      </c>
      <c r="AE16" s="15" t="str">
        <f t="shared" si="4"/>
        <v>ОК</v>
      </c>
      <c r="AF16" s="7"/>
      <c r="AG16" s="7"/>
      <c r="AH16" s="7"/>
    </row>
    <row r="17" spans="1:34" x14ac:dyDescent="0.25">
      <c r="A17" s="25">
        <v>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5"/>
      <c r="O17" s="80">
        <v>8066</v>
      </c>
      <c r="P17" s="78">
        <v>33.770000000000003</v>
      </c>
      <c r="Q17" s="61">
        <f t="shared" si="0"/>
        <v>9.3805555555555564</v>
      </c>
      <c r="R17" s="74">
        <v>8938</v>
      </c>
      <c r="S17" s="79">
        <v>37.42</v>
      </c>
      <c r="T17" s="65">
        <f t="shared" si="1"/>
        <v>10.394444444444444</v>
      </c>
      <c r="U17" s="75">
        <v>11548</v>
      </c>
      <c r="V17" s="81">
        <v>48.35</v>
      </c>
      <c r="W17" s="65">
        <f t="shared" si="2"/>
        <v>13.430555555555555</v>
      </c>
      <c r="X17" s="42"/>
      <c r="Y17" s="17"/>
      <c r="Z17" s="17"/>
      <c r="AA17" s="17"/>
      <c r="AB17" s="21"/>
      <c r="AC17" s="46">
        <v>26.345500000000001</v>
      </c>
      <c r="AD17" s="14">
        <f t="shared" si="3"/>
        <v>0</v>
      </c>
      <c r="AE17" s="15" t="str">
        <f t="shared" si="4"/>
        <v xml:space="preserve"> </v>
      </c>
      <c r="AF17" s="7"/>
      <c r="AG17" s="7"/>
      <c r="AH17" s="7"/>
    </row>
    <row r="18" spans="1:34" x14ac:dyDescent="0.25">
      <c r="A18" s="25">
        <v>8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5"/>
      <c r="O18" s="80">
        <v>8066</v>
      </c>
      <c r="P18" s="78">
        <v>33.770000000000003</v>
      </c>
      <c r="Q18" s="61">
        <f t="shared" si="0"/>
        <v>9.3805555555555564</v>
      </c>
      <c r="R18" s="74">
        <v>8938</v>
      </c>
      <c r="S18" s="79">
        <v>37.42</v>
      </c>
      <c r="T18" s="65">
        <f t="shared" si="1"/>
        <v>10.394444444444444</v>
      </c>
      <c r="U18" s="75">
        <v>11548</v>
      </c>
      <c r="V18" s="81">
        <v>48.35</v>
      </c>
      <c r="W18" s="65">
        <f t="shared" si="2"/>
        <v>13.430555555555555</v>
      </c>
      <c r="X18" s="42"/>
      <c r="Y18" s="17"/>
      <c r="Z18" s="17"/>
      <c r="AA18" s="17"/>
      <c r="AB18" s="21"/>
      <c r="AC18" s="46">
        <v>26.066400000000002</v>
      </c>
      <c r="AD18" s="14">
        <f t="shared" si="3"/>
        <v>0</v>
      </c>
      <c r="AE18" s="15" t="str">
        <f t="shared" si="4"/>
        <v xml:space="preserve"> </v>
      </c>
      <c r="AF18" s="7"/>
      <c r="AG18" s="7"/>
      <c r="AH18" s="7"/>
    </row>
    <row r="19" spans="1:34" x14ac:dyDescent="0.25">
      <c r="A19" s="25">
        <v>9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5"/>
      <c r="O19" s="80">
        <v>8066</v>
      </c>
      <c r="P19" s="78">
        <v>33.770000000000003</v>
      </c>
      <c r="Q19" s="61">
        <f t="shared" si="0"/>
        <v>9.3805555555555564</v>
      </c>
      <c r="R19" s="74">
        <v>8938</v>
      </c>
      <c r="S19" s="79">
        <v>37.42</v>
      </c>
      <c r="T19" s="65">
        <f t="shared" si="1"/>
        <v>10.394444444444444</v>
      </c>
      <c r="U19" s="75">
        <v>11548</v>
      </c>
      <c r="V19" s="81">
        <v>48.35</v>
      </c>
      <c r="W19" s="65">
        <f t="shared" si="2"/>
        <v>13.430555555555555</v>
      </c>
      <c r="X19" s="44">
        <v>-9</v>
      </c>
      <c r="Y19" s="17"/>
      <c r="Z19" s="17"/>
      <c r="AA19" s="17"/>
      <c r="AB19" s="21"/>
      <c r="AC19" s="46">
        <v>21.5962</v>
      </c>
      <c r="AD19" s="14">
        <f t="shared" si="3"/>
        <v>0</v>
      </c>
      <c r="AE19" s="15" t="str">
        <f t="shared" si="4"/>
        <v xml:space="preserve"> </v>
      </c>
      <c r="AF19" s="7"/>
      <c r="AG19" s="7"/>
      <c r="AH19" s="7"/>
    </row>
    <row r="20" spans="1:34" x14ac:dyDescent="0.25">
      <c r="A20" s="25">
        <v>10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5"/>
      <c r="O20" s="80">
        <v>8066</v>
      </c>
      <c r="P20" s="78">
        <v>33.770000000000003</v>
      </c>
      <c r="Q20" s="61">
        <f t="shared" si="0"/>
        <v>9.3805555555555564</v>
      </c>
      <c r="R20" s="74">
        <v>8938</v>
      </c>
      <c r="S20" s="79">
        <v>37.42</v>
      </c>
      <c r="T20" s="65">
        <f t="shared" si="1"/>
        <v>10.394444444444444</v>
      </c>
      <c r="U20" s="75">
        <v>11548</v>
      </c>
      <c r="V20" s="81">
        <v>48.35</v>
      </c>
      <c r="W20" s="65">
        <f t="shared" si="2"/>
        <v>13.430555555555555</v>
      </c>
      <c r="X20" s="42"/>
      <c r="Y20" s="17"/>
      <c r="Z20" s="17"/>
      <c r="AA20" s="17"/>
      <c r="AB20" s="21"/>
      <c r="AC20" s="46">
        <v>20.353200000000001</v>
      </c>
      <c r="AD20" s="14">
        <f t="shared" si="3"/>
        <v>0</v>
      </c>
      <c r="AE20" s="15" t="str">
        <f t="shared" si="4"/>
        <v xml:space="preserve"> </v>
      </c>
      <c r="AF20" s="7"/>
      <c r="AG20" s="7"/>
      <c r="AH20" s="7"/>
    </row>
    <row r="21" spans="1:34" x14ac:dyDescent="0.25">
      <c r="A21" s="25">
        <v>11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5"/>
      <c r="O21" s="80">
        <v>8066</v>
      </c>
      <c r="P21" s="78">
        <v>33.770000000000003</v>
      </c>
      <c r="Q21" s="61">
        <f>P21/3.6</f>
        <v>9.3805555555555564</v>
      </c>
      <c r="R21" s="74">
        <v>8938</v>
      </c>
      <c r="S21" s="79">
        <v>37.42</v>
      </c>
      <c r="T21" s="65">
        <f t="shared" si="1"/>
        <v>10.394444444444444</v>
      </c>
      <c r="U21" s="75">
        <v>11548</v>
      </c>
      <c r="V21" s="81">
        <v>48.35</v>
      </c>
      <c r="W21" s="65">
        <f t="shared" si="2"/>
        <v>13.430555555555555</v>
      </c>
      <c r="X21" s="42"/>
      <c r="Y21" s="17"/>
      <c r="Z21" s="17"/>
      <c r="AA21" s="17"/>
      <c r="AB21" s="21"/>
      <c r="AC21" s="46">
        <v>21.386800000000001</v>
      </c>
      <c r="AD21" s="14">
        <f t="shared" si="3"/>
        <v>0</v>
      </c>
      <c r="AE21" s="15" t="str">
        <f t="shared" si="4"/>
        <v xml:space="preserve"> </v>
      </c>
      <c r="AF21" s="7"/>
      <c r="AG21" s="7"/>
      <c r="AH21" s="7"/>
    </row>
    <row r="22" spans="1:34" x14ac:dyDescent="0.25">
      <c r="A22" s="25">
        <v>12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35"/>
      <c r="O22" s="80">
        <v>8066</v>
      </c>
      <c r="P22" s="78">
        <v>33.770000000000003</v>
      </c>
      <c r="Q22" s="61">
        <f t="shared" si="0"/>
        <v>9.3805555555555564</v>
      </c>
      <c r="R22" s="74">
        <v>8938</v>
      </c>
      <c r="S22" s="79">
        <v>37.42</v>
      </c>
      <c r="T22" s="65">
        <f t="shared" si="1"/>
        <v>10.394444444444444</v>
      </c>
      <c r="U22" s="75">
        <v>11548</v>
      </c>
      <c r="V22" s="81">
        <v>48.35</v>
      </c>
      <c r="W22" s="65">
        <f t="shared" si="2"/>
        <v>13.430555555555555</v>
      </c>
      <c r="X22" s="42">
        <v>-4.5</v>
      </c>
      <c r="Y22" s="17"/>
      <c r="Z22" s="17"/>
      <c r="AA22" s="17"/>
      <c r="AB22" s="21"/>
      <c r="AC22" s="46">
        <v>22.980499999999999</v>
      </c>
      <c r="AD22" s="14">
        <f t="shared" si="3"/>
        <v>0</v>
      </c>
      <c r="AE22" s="15" t="str">
        <f t="shared" si="4"/>
        <v xml:space="preserve"> </v>
      </c>
      <c r="AF22" s="7"/>
      <c r="AG22" s="7"/>
      <c r="AH22" s="7"/>
    </row>
    <row r="23" spans="1:34" x14ac:dyDescent="0.25">
      <c r="A23" s="25">
        <v>13</v>
      </c>
      <c r="B23" s="29">
        <v>89.656400000000005</v>
      </c>
      <c r="C23" s="29">
        <v>3.4782999999999999</v>
      </c>
      <c r="D23" s="29">
        <v>1.3595999999999999</v>
      </c>
      <c r="E23" s="29">
        <v>0.18240000000000001</v>
      </c>
      <c r="F23" s="29">
        <v>0.33929999999999999</v>
      </c>
      <c r="G23" s="29">
        <v>5.1000000000000004E-3</v>
      </c>
      <c r="H23" s="29">
        <v>8.2100000000000006E-2</v>
      </c>
      <c r="I23" s="29">
        <v>6.6699999999999995E-2</v>
      </c>
      <c r="J23" s="29">
        <v>7.9600000000000004E-2</v>
      </c>
      <c r="K23" s="29">
        <v>9.7999999999999997E-3</v>
      </c>
      <c r="L23" s="29">
        <v>3.1970999999999998</v>
      </c>
      <c r="M23" s="29">
        <v>1.5436000000000001</v>
      </c>
      <c r="N23" s="35">
        <v>0.75370000000000004</v>
      </c>
      <c r="O23" s="67">
        <v>8151</v>
      </c>
      <c r="P23" s="77">
        <v>34.119999999999997</v>
      </c>
      <c r="Q23" s="61">
        <f t="shared" si="0"/>
        <v>9.4777777777777761</v>
      </c>
      <c r="R23" s="63">
        <v>9024</v>
      </c>
      <c r="S23" s="56">
        <v>37.78</v>
      </c>
      <c r="T23" s="65">
        <f t="shared" si="1"/>
        <v>10.494444444444445</v>
      </c>
      <c r="U23" s="66">
        <v>11407</v>
      </c>
      <c r="V23" s="62">
        <v>47.76</v>
      </c>
      <c r="W23" s="65">
        <f t="shared" si="2"/>
        <v>13.266666666666666</v>
      </c>
      <c r="X23" s="44"/>
      <c r="Y23" s="17"/>
      <c r="Z23" s="17"/>
      <c r="AA23" s="17"/>
      <c r="AB23" s="21"/>
      <c r="AC23" s="46">
        <v>26.726800000000001</v>
      </c>
      <c r="AD23" s="14">
        <f t="shared" si="3"/>
        <v>100</v>
      </c>
      <c r="AE23" s="15" t="str">
        <f t="shared" si="4"/>
        <v>ОК</v>
      </c>
      <c r="AF23" s="7"/>
      <c r="AG23" s="7"/>
      <c r="AH23" s="7"/>
    </row>
    <row r="24" spans="1:34" x14ac:dyDescent="0.25">
      <c r="A24" s="25">
        <v>14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5"/>
      <c r="O24" s="80">
        <v>8151</v>
      </c>
      <c r="P24" s="78">
        <v>34.119999999999997</v>
      </c>
      <c r="Q24" s="61">
        <f t="shared" si="0"/>
        <v>9.4777777777777761</v>
      </c>
      <c r="R24" s="74">
        <v>9024</v>
      </c>
      <c r="S24" s="79">
        <v>37.78</v>
      </c>
      <c r="T24" s="65">
        <f t="shared" si="1"/>
        <v>10.494444444444445</v>
      </c>
      <c r="U24" s="75">
        <v>11407</v>
      </c>
      <c r="V24" s="81">
        <v>47.76</v>
      </c>
      <c r="W24" s="65">
        <f t="shared" si="2"/>
        <v>13.266666666666666</v>
      </c>
      <c r="X24" s="42"/>
      <c r="Y24" s="17"/>
      <c r="Z24" s="17"/>
      <c r="AA24" s="17"/>
      <c r="AB24" s="21"/>
      <c r="AC24" s="46">
        <v>27.4206</v>
      </c>
      <c r="AD24" s="14">
        <f t="shared" si="3"/>
        <v>0</v>
      </c>
      <c r="AE24" s="15" t="str">
        <f t="shared" si="4"/>
        <v xml:space="preserve"> </v>
      </c>
      <c r="AF24" s="7"/>
      <c r="AG24" s="7"/>
      <c r="AH24" s="7"/>
    </row>
    <row r="25" spans="1:34" x14ac:dyDescent="0.25">
      <c r="A25" s="25">
        <v>15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5"/>
      <c r="O25" s="74">
        <v>8151</v>
      </c>
      <c r="P25" s="81">
        <v>34.119999999999997</v>
      </c>
      <c r="Q25" s="61">
        <f t="shared" si="0"/>
        <v>9.4777777777777761</v>
      </c>
      <c r="R25" s="74">
        <v>9024</v>
      </c>
      <c r="S25" s="79">
        <v>37.78</v>
      </c>
      <c r="T25" s="65">
        <f t="shared" si="1"/>
        <v>10.494444444444445</v>
      </c>
      <c r="U25" s="76">
        <v>11407</v>
      </c>
      <c r="V25" s="79">
        <v>47.76</v>
      </c>
      <c r="W25" s="65">
        <f t="shared" si="2"/>
        <v>13.266666666666666</v>
      </c>
      <c r="X25" s="42"/>
      <c r="Y25" s="17"/>
      <c r="Z25" s="17"/>
      <c r="AA25" s="17"/>
      <c r="AB25" s="21"/>
      <c r="AC25" s="46">
        <v>25.561800000000002</v>
      </c>
      <c r="AD25" s="14">
        <f t="shared" si="3"/>
        <v>0</v>
      </c>
      <c r="AE25" s="15" t="str">
        <f t="shared" si="4"/>
        <v xml:space="preserve"> </v>
      </c>
      <c r="AF25" s="7"/>
      <c r="AG25" s="7"/>
      <c r="AH25" s="7"/>
    </row>
    <row r="26" spans="1:34" x14ac:dyDescent="0.25">
      <c r="A26" s="25">
        <v>16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5"/>
      <c r="O26" s="74">
        <v>8151</v>
      </c>
      <c r="P26" s="81">
        <v>34.119999999999997</v>
      </c>
      <c r="Q26" s="61">
        <f t="shared" si="0"/>
        <v>9.4777777777777761</v>
      </c>
      <c r="R26" s="74">
        <v>9024</v>
      </c>
      <c r="S26" s="79">
        <v>37.78</v>
      </c>
      <c r="T26" s="65">
        <f t="shared" si="1"/>
        <v>10.494444444444445</v>
      </c>
      <c r="U26" s="76">
        <v>11407</v>
      </c>
      <c r="V26" s="79">
        <v>47.76</v>
      </c>
      <c r="W26" s="65">
        <f t="shared" si="2"/>
        <v>13.266666666666666</v>
      </c>
      <c r="X26" s="44"/>
      <c r="Y26" s="17"/>
      <c r="Z26" s="17"/>
      <c r="AA26" s="17"/>
      <c r="AB26" s="21"/>
      <c r="AC26" s="46">
        <v>29.107500000000002</v>
      </c>
      <c r="AD26" s="14">
        <f t="shared" si="3"/>
        <v>0</v>
      </c>
      <c r="AE26" s="15" t="str">
        <f t="shared" si="4"/>
        <v xml:space="preserve"> </v>
      </c>
      <c r="AF26" s="7"/>
      <c r="AG26" s="7"/>
      <c r="AH26" s="7"/>
    </row>
    <row r="27" spans="1:34" x14ac:dyDescent="0.25">
      <c r="A27" s="25">
        <v>17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5"/>
      <c r="O27" s="74">
        <v>8151</v>
      </c>
      <c r="P27" s="81">
        <v>34.119999999999997</v>
      </c>
      <c r="Q27" s="61">
        <f>P27/3.6</f>
        <v>9.4777777777777761</v>
      </c>
      <c r="R27" s="74">
        <v>9024</v>
      </c>
      <c r="S27" s="79">
        <v>37.78</v>
      </c>
      <c r="T27" s="65">
        <f t="shared" si="1"/>
        <v>10.494444444444445</v>
      </c>
      <c r="U27" s="76">
        <v>11407</v>
      </c>
      <c r="V27" s="79">
        <v>47.76</v>
      </c>
      <c r="W27" s="65">
        <f t="shared" si="2"/>
        <v>13.266666666666666</v>
      </c>
      <c r="X27" s="42"/>
      <c r="Y27" s="17"/>
      <c r="Z27" s="17"/>
      <c r="AA27" s="17"/>
      <c r="AB27" s="45"/>
      <c r="AC27" s="46">
        <v>28.532499999999999</v>
      </c>
      <c r="AD27" s="14">
        <f t="shared" si="3"/>
        <v>0</v>
      </c>
      <c r="AE27" s="15" t="str">
        <f t="shared" si="4"/>
        <v xml:space="preserve"> </v>
      </c>
      <c r="AF27" s="7"/>
      <c r="AG27" s="7"/>
      <c r="AH27" s="7"/>
    </row>
    <row r="28" spans="1:34" x14ac:dyDescent="0.25">
      <c r="A28" s="25">
        <v>18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35"/>
      <c r="O28" s="74">
        <v>8151</v>
      </c>
      <c r="P28" s="81">
        <v>34.119999999999997</v>
      </c>
      <c r="Q28" s="61">
        <f t="shared" si="0"/>
        <v>9.4777777777777761</v>
      </c>
      <c r="R28" s="74">
        <v>9024</v>
      </c>
      <c r="S28" s="79">
        <v>37.78</v>
      </c>
      <c r="T28" s="65">
        <f t="shared" si="1"/>
        <v>10.494444444444445</v>
      </c>
      <c r="U28" s="76">
        <v>11407</v>
      </c>
      <c r="V28" s="79">
        <v>47.76</v>
      </c>
      <c r="W28" s="65">
        <f t="shared" si="2"/>
        <v>13.266666666666666</v>
      </c>
      <c r="X28" s="42"/>
      <c r="Y28" s="17"/>
      <c r="Z28" s="17"/>
      <c r="AA28" s="17"/>
      <c r="AB28" s="21"/>
      <c r="AC28" s="46">
        <v>24.991399999999999</v>
      </c>
      <c r="AD28" s="14">
        <f t="shared" si="3"/>
        <v>0</v>
      </c>
      <c r="AE28" s="15" t="str">
        <f t="shared" si="4"/>
        <v xml:space="preserve"> </v>
      </c>
      <c r="AF28" s="7"/>
      <c r="AG28" s="7"/>
      <c r="AH28" s="7"/>
    </row>
    <row r="29" spans="1:34" x14ac:dyDescent="0.25">
      <c r="A29" s="25">
        <v>19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5"/>
      <c r="O29" s="74">
        <v>8151</v>
      </c>
      <c r="P29" s="81">
        <v>34.119999999999997</v>
      </c>
      <c r="Q29" s="61">
        <f t="shared" si="0"/>
        <v>9.4777777777777761</v>
      </c>
      <c r="R29" s="74">
        <v>9024</v>
      </c>
      <c r="S29" s="79">
        <v>37.78</v>
      </c>
      <c r="T29" s="65">
        <f t="shared" si="1"/>
        <v>10.494444444444445</v>
      </c>
      <c r="U29" s="76">
        <v>11407</v>
      </c>
      <c r="V29" s="79">
        <v>47.76</v>
      </c>
      <c r="W29" s="65">
        <f t="shared" si="2"/>
        <v>13.266666666666666</v>
      </c>
      <c r="X29" s="42">
        <v>-9.3000000000000007</v>
      </c>
      <c r="Y29" s="17"/>
      <c r="Z29" s="17"/>
      <c r="AA29" s="17"/>
      <c r="AB29" s="21"/>
      <c r="AC29" s="46">
        <v>23.013200000000001</v>
      </c>
      <c r="AD29" s="14">
        <f t="shared" si="3"/>
        <v>0</v>
      </c>
      <c r="AE29" s="15" t="str">
        <f t="shared" si="4"/>
        <v xml:space="preserve"> </v>
      </c>
      <c r="AF29" s="7"/>
      <c r="AG29" s="7"/>
      <c r="AH29" s="7"/>
    </row>
    <row r="30" spans="1:34" x14ac:dyDescent="0.25">
      <c r="A30" s="25">
        <v>20</v>
      </c>
      <c r="B30" s="29">
        <v>92.058800000000005</v>
      </c>
      <c r="C30" s="29">
        <v>4.3781999999999996</v>
      </c>
      <c r="D30" s="29">
        <v>0.98980000000000001</v>
      </c>
      <c r="E30" s="29">
        <v>9.7600000000000006E-2</v>
      </c>
      <c r="F30" s="29">
        <v>0.12970000000000001</v>
      </c>
      <c r="G30" s="29">
        <v>1E-3</v>
      </c>
      <c r="H30" s="29">
        <v>3.0099999999999998E-2</v>
      </c>
      <c r="I30" s="29">
        <v>2.58E-2</v>
      </c>
      <c r="J30" s="29">
        <v>4.6199999999999998E-2</v>
      </c>
      <c r="K30" s="29">
        <v>1.0200000000000001E-2</v>
      </c>
      <c r="L30" s="29">
        <v>2.1495000000000002</v>
      </c>
      <c r="M30" s="29">
        <v>8.3099999999999993E-2</v>
      </c>
      <c r="N30" s="35">
        <v>0.72389999999999999</v>
      </c>
      <c r="O30" s="63">
        <v>8271</v>
      </c>
      <c r="P30" s="62">
        <v>34.630000000000003</v>
      </c>
      <c r="Q30" s="61">
        <f t="shared" si="0"/>
        <v>9.6194444444444454</v>
      </c>
      <c r="R30" s="63">
        <v>9162</v>
      </c>
      <c r="S30" s="56">
        <v>38.36</v>
      </c>
      <c r="T30" s="65">
        <f t="shared" si="1"/>
        <v>10.655555555555555</v>
      </c>
      <c r="U30" s="64">
        <v>11816</v>
      </c>
      <c r="V30" s="56">
        <v>49.47</v>
      </c>
      <c r="W30" s="65">
        <f t="shared" si="2"/>
        <v>13.741666666666665</v>
      </c>
      <c r="X30" s="42">
        <v>-11.5</v>
      </c>
      <c r="Y30" s="17"/>
      <c r="Z30" s="17"/>
      <c r="AA30" s="17"/>
      <c r="AB30" s="45"/>
      <c r="AC30" s="46">
        <v>25.498699999999999</v>
      </c>
      <c r="AD30" s="14">
        <f t="shared" si="3"/>
        <v>100.00000000000003</v>
      </c>
      <c r="AE30" s="15" t="str">
        <f t="shared" si="4"/>
        <v>ОК</v>
      </c>
      <c r="AF30" s="7"/>
      <c r="AG30" s="7"/>
      <c r="AH30" s="7"/>
    </row>
    <row r="31" spans="1:34" x14ac:dyDescent="0.25">
      <c r="A31" s="25">
        <v>21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5"/>
      <c r="O31" s="74">
        <v>8271</v>
      </c>
      <c r="P31" s="81">
        <v>34.630000000000003</v>
      </c>
      <c r="Q31" s="61">
        <f t="shared" si="0"/>
        <v>9.6194444444444454</v>
      </c>
      <c r="R31" s="74">
        <v>9162</v>
      </c>
      <c r="S31" s="79">
        <v>38.36</v>
      </c>
      <c r="T31" s="65">
        <f t="shared" si="1"/>
        <v>10.655555555555555</v>
      </c>
      <c r="U31" s="76">
        <v>11816</v>
      </c>
      <c r="V31" s="79">
        <v>49.47</v>
      </c>
      <c r="W31" s="65">
        <f t="shared" si="2"/>
        <v>13.741666666666665</v>
      </c>
      <c r="X31" s="42">
        <v>-9.8000000000000007</v>
      </c>
      <c r="Y31" s="17"/>
      <c r="Z31" s="17"/>
      <c r="AA31" s="17"/>
      <c r="AB31" s="21"/>
      <c r="AC31" s="46">
        <v>27.271699999999999</v>
      </c>
      <c r="AD31" s="14">
        <f t="shared" si="3"/>
        <v>0</v>
      </c>
      <c r="AE31" s="15" t="str">
        <f t="shared" si="4"/>
        <v xml:space="preserve"> </v>
      </c>
      <c r="AF31" s="7"/>
      <c r="AG31" s="7"/>
      <c r="AH31" s="7"/>
    </row>
    <row r="32" spans="1:34" x14ac:dyDescent="0.25">
      <c r="A32" s="25">
        <v>22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5"/>
      <c r="O32" s="74">
        <v>8271</v>
      </c>
      <c r="P32" s="81">
        <v>34.630000000000003</v>
      </c>
      <c r="Q32" s="61">
        <f t="shared" si="0"/>
        <v>9.6194444444444454</v>
      </c>
      <c r="R32" s="74">
        <v>9162</v>
      </c>
      <c r="S32" s="79">
        <v>38.36</v>
      </c>
      <c r="T32" s="65">
        <f t="shared" si="1"/>
        <v>10.655555555555555</v>
      </c>
      <c r="U32" s="76">
        <v>11816</v>
      </c>
      <c r="V32" s="79">
        <v>49.47</v>
      </c>
      <c r="W32" s="65">
        <f t="shared" si="2"/>
        <v>13.741666666666665</v>
      </c>
      <c r="X32" s="42"/>
      <c r="Y32" s="17"/>
      <c r="Z32" s="17"/>
      <c r="AA32" s="17"/>
      <c r="AB32" s="21"/>
      <c r="AC32" s="46">
        <v>24.5474</v>
      </c>
      <c r="AD32" s="14">
        <f t="shared" si="3"/>
        <v>0</v>
      </c>
      <c r="AE32" s="15" t="str">
        <f t="shared" si="4"/>
        <v xml:space="preserve"> </v>
      </c>
      <c r="AF32" s="7"/>
      <c r="AG32" s="7"/>
      <c r="AH32" s="7"/>
    </row>
    <row r="33" spans="1:34" x14ac:dyDescent="0.25">
      <c r="A33" s="25">
        <v>23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5"/>
      <c r="O33" s="74">
        <v>8271</v>
      </c>
      <c r="P33" s="81">
        <v>34.630000000000003</v>
      </c>
      <c r="Q33" s="61">
        <f t="shared" si="0"/>
        <v>9.6194444444444454</v>
      </c>
      <c r="R33" s="74">
        <v>9162</v>
      </c>
      <c r="S33" s="79">
        <v>38.36</v>
      </c>
      <c r="T33" s="65">
        <f t="shared" si="1"/>
        <v>10.655555555555555</v>
      </c>
      <c r="U33" s="76">
        <v>11816</v>
      </c>
      <c r="V33" s="79">
        <v>49.47</v>
      </c>
      <c r="W33" s="65">
        <f t="shared" si="2"/>
        <v>13.741666666666665</v>
      </c>
      <c r="X33" s="42"/>
      <c r="Y33" s="17"/>
      <c r="Z33" s="17"/>
      <c r="AA33" s="17"/>
      <c r="AB33" s="21"/>
      <c r="AC33" s="46">
        <v>23.979199999999999</v>
      </c>
      <c r="AD33" s="14">
        <f>SUM(B33:M33)+$K$42+$N$42</f>
        <v>0</v>
      </c>
      <c r="AE33" s="15" t="str">
        <f>IF(AD33=100,"ОК"," ")</f>
        <v xml:space="preserve"> </v>
      </c>
      <c r="AF33" s="7"/>
      <c r="AG33" s="7"/>
      <c r="AH33" s="7"/>
    </row>
    <row r="34" spans="1:34" x14ac:dyDescent="0.25">
      <c r="A34" s="25">
        <v>24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5"/>
      <c r="O34" s="74">
        <v>8271</v>
      </c>
      <c r="P34" s="81">
        <v>34.630000000000003</v>
      </c>
      <c r="Q34" s="61">
        <f t="shared" si="0"/>
        <v>9.6194444444444454</v>
      </c>
      <c r="R34" s="74">
        <v>9162</v>
      </c>
      <c r="S34" s="79">
        <v>38.36</v>
      </c>
      <c r="T34" s="65">
        <f t="shared" si="1"/>
        <v>10.655555555555555</v>
      </c>
      <c r="U34" s="76">
        <v>11816</v>
      </c>
      <c r="V34" s="79">
        <v>49.47</v>
      </c>
      <c r="W34" s="65">
        <f t="shared" si="2"/>
        <v>13.741666666666665</v>
      </c>
      <c r="X34" s="42"/>
      <c r="Y34" s="17"/>
      <c r="Z34" s="17"/>
      <c r="AA34" s="17"/>
      <c r="AB34" s="21"/>
      <c r="AC34" s="46">
        <v>22.996700000000001</v>
      </c>
      <c r="AD34" s="14">
        <f t="shared" si="3"/>
        <v>0</v>
      </c>
      <c r="AE34" s="15" t="str">
        <f t="shared" si="4"/>
        <v xml:space="preserve"> </v>
      </c>
      <c r="AF34" s="7"/>
      <c r="AG34" s="7"/>
      <c r="AH34" s="7"/>
    </row>
    <row r="35" spans="1:34" x14ac:dyDescent="0.25">
      <c r="A35" s="25">
        <v>25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35"/>
      <c r="O35" s="74">
        <v>8271</v>
      </c>
      <c r="P35" s="81">
        <v>34.630000000000003</v>
      </c>
      <c r="Q35" s="61">
        <f>P35/3.6</f>
        <v>9.6194444444444454</v>
      </c>
      <c r="R35" s="74">
        <v>9162</v>
      </c>
      <c r="S35" s="79">
        <v>38.36</v>
      </c>
      <c r="T35" s="65">
        <f t="shared" si="1"/>
        <v>10.655555555555555</v>
      </c>
      <c r="U35" s="76">
        <v>11816</v>
      </c>
      <c r="V35" s="79">
        <v>49.47</v>
      </c>
      <c r="W35" s="65">
        <f t="shared" si="2"/>
        <v>13.741666666666665</v>
      </c>
      <c r="X35" s="44"/>
      <c r="Y35" s="17"/>
      <c r="Z35" s="17"/>
      <c r="AA35" s="17"/>
      <c r="AB35" s="21"/>
      <c r="AC35" s="46">
        <v>22.235299999999999</v>
      </c>
      <c r="AD35" s="14">
        <f t="shared" si="3"/>
        <v>0</v>
      </c>
      <c r="AE35" s="15" t="str">
        <f t="shared" si="4"/>
        <v xml:space="preserve"> </v>
      </c>
      <c r="AF35" s="7"/>
      <c r="AG35" s="7"/>
      <c r="AH35" s="7"/>
    </row>
    <row r="36" spans="1:34" x14ac:dyDescent="0.25">
      <c r="A36" s="25">
        <v>26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35"/>
      <c r="O36" s="74">
        <v>8271</v>
      </c>
      <c r="P36" s="81">
        <v>34.630000000000003</v>
      </c>
      <c r="Q36" s="61">
        <f>P36/3.6</f>
        <v>9.6194444444444454</v>
      </c>
      <c r="R36" s="74">
        <v>9162</v>
      </c>
      <c r="S36" s="79">
        <v>38.36</v>
      </c>
      <c r="T36" s="65">
        <f t="shared" si="1"/>
        <v>10.655555555555555</v>
      </c>
      <c r="U36" s="76">
        <v>11816</v>
      </c>
      <c r="V36" s="79">
        <v>49.47</v>
      </c>
      <c r="W36" s="65">
        <f t="shared" si="2"/>
        <v>13.741666666666665</v>
      </c>
      <c r="X36" s="44"/>
      <c r="Y36" s="17"/>
      <c r="Z36" s="17"/>
      <c r="AA36" s="17"/>
      <c r="AB36" s="21"/>
      <c r="AC36" s="46">
        <v>22.286100000000001</v>
      </c>
      <c r="AD36" s="14">
        <f t="shared" si="3"/>
        <v>0</v>
      </c>
      <c r="AE36" s="15" t="str">
        <f t="shared" si="4"/>
        <v xml:space="preserve"> </v>
      </c>
      <c r="AF36" s="7"/>
      <c r="AG36" s="7"/>
      <c r="AH36" s="7"/>
    </row>
    <row r="37" spans="1:34" x14ac:dyDescent="0.25">
      <c r="A37" s="25">
        <v>27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35"/>
      <c r="O37" s="74">
        <v>8271</v>
      </c>
      <c r="P37" s="81">
        <v>34.630000000000003</v>
      </c>
      <c r="Q37" s="61">
        <f t="shared" si="0"/>
        <v>9.6194444444444454</v>
      </c>
      <c r="R37" s="74">
        <v>9162</v>
      </c>
      <c r="S37" s="79">
        <v>38.36</v>
      </c>
      <c r="T37" s="65">
        <f t="shared" si="1"/>
        <v>10.655555555555555</v>
      </c>
      <c r="U37" s="76">
        <v>11816</v>
      </c>
      <c r="V37" s="79">
        <v>49.47</v>
      </c>
      <c r="W37" s="65">
        <f t="shared" si="2"/>
        <v>13.741666666666665</v>
      </c>
      <c r="X37" s="42"/>
      <c r="Y37" s="17"/>
      <c r="Z37" s="17"/>
      <c r="AA37" s="17"/>
      <c r="AB37" s="21"/>
      <c r="AC37" s="46">
        <v>22.109400000000001</v>
      </c>
      <c r="AD37" s="14">
        <f t="shared" si="3"/>
        <v>0</v>
      </c>
      <c r="AE37" s="15" t="str">
        <f t="shared" si="4"/>
        <v xml:space="preserve"> </v>
      </c>
      <c r="AF37" s="7"/>
      <c r="AG37" s="7"/>
      <c r="AH37" s="7"/>
    </row>
    <row r="38" spans="1:34" x14ac:dyDescent="0.25">
      <c r="A38" s="25">
        <v>28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35"/>
      <c r="O38" s="74">
        <v>8271</v>
      </c>
      <c r="P38" s="81">
        <v>34.630000000000003</v>
      </c>
      <c r="Q38" s="61">
        <f t="shared" si="0"/>
        <v>9.6194444444444454</v>
      </c>
      <c r="R38" s="74">
        <v>9162</v>
      </c>
      <c r="S38" s="79">
        <v>38.36</v>
      </c>
      <c r="T38" s="65">
        <f t="shared" si="1"/>
        <v>10.655555555555555</v>
      </c>
      <c r="U38" s="76">
        <v>11816</v>
      </c>
      <c r="V38" s="79">
        <v>49.47</v>
      </c>
      <c r="W38" s="65">
        <f t="shared" si="2"/>
        <v>13.741666666666665</v>
      </c>
      <c r="X38" s="42"/>
      <c r="Y38" s="17"/>
      <c r="Z38" s="17"/>
      <c r="AA38" s="17"/>
      <c r="AB38" s="21"/>
      <c r="AC38" s="46">
        <v>21.228400000000001</v>
      </c>
      <c r="AD38" s="14">
        <f t="shared" si="3"/>
        <v>0</v>
      </c>
      <c r="AE38" s="15" t="str">
        <f t="shared" si="4"/>
        <v xml:space="preserve"> </v>
      </c>
      <c r="AF38" s="7"/>
      <c r="AG38" s="7"/>
      <c r="AH38" s="7"/>
    </row>
    <row r="39" spans="1:34" x14ac:dyDescent="0.25">
      <c r="A39" s="25">
        <v>29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35"/>
      <c r="O39" s="74">
        <v>8271</v>
      </c>
      <c r="P39" s="81">
        <v>34.630000000000003</v>
      </c>
      <c r="Q39" s="61">
        <f t="shared" si="0"/>
        <v>9.6194444444444454</v>
      </c>
      <c r="R39" s="74">
        <v>9162</v>
      </c>
      <c r="S39" s="79">
        <v>38.36</v>
      </c>
      <c r="T39" s="65">
        <f t="shared" si="1"/>
        <v>10.655555555555555</v>
      </c>
      <c r="U39" s="76">
        <v>11816</v>
      </c>
      <c r="V39" s="79">
        <v>49.47</v>
      </c>
      <c r="W39" s="65">
        <f t="shared" si="2"/>
        <v>13.741666666666665</v>
      </c>
      <c r="X39" s="42"/>
      <c r="Y39" s="17"/>
      <c r="Z39" s="17"/>
      <c r="AA39" s="17"/>
      <c r="AB39" s="21"/>
      <c r="AC39" s="46">
        <v>20.035399999999999</v>
      </c>
      <c r="AD39" s="14">
        <f t="shared" si="3"/>
        <v>0</v>
      </c>
      <c r="AE39" s="15" t="str">
        <f t="shared" si="4"/>
        <v xml:space="preserve"> </v>
      </c>
      <c r="AF39" s="7"/>
      <c r="AG39" s="7"/>
      <c r="AH39" s="7"/>
    </row>
    <row r="40" spans="1:34" x14ac:dyDescent="0.25">
      <c r="A40" s="25">
        <v>30</v>
      </c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31"/>
      <c r="N40" s="35"/>
      <c r="O40" s="74">
        <v>8271</v>
      </c>
      <c r="P40" s="81">
        <v>34.630000000000003</v>
      </c>
      <c r="Q40" s="61">
        <f t="shared" si="0"/>
        <v>9.6194444444444454</v>
      </c>
      <c r="R40" s="74">
        <v>9162</v>
      </c>
      <c r="S40" s="79">
        <v>38.36</v>
      </c>
      <c r="T40" s="65">
        <f t="shared" si="1"/>
        <v>10.655555555555555</v>
      </c>
      <c r="U40" s="76">
        <v>11816</v>
      </c>
      <c r="V40" s="79">
        <v>49.47</v>
      </c>
      <c r="W40" s="65">
        <f t="shared" si="2"/>
        <v>13.741666666666665</v>
      </c>
      <c r="X40" s="42"/>
      <c r="Y40" s="17"/>
      <c r="Z40" s="17"/>
      <c r="AA40" s="17"/>
      <c r="AB40" s="21"/>
      <c r="AC40" s="46">
        <v>21.990300000000001</v>
      </c>
      <c r="AD40" s="14">
        <f t="shared" si="3"/>
        <v>0</v>
      </c>
      <c r="AE40" s="15" t="str">
        <f t="shared" si="4"/>
        <v xml:space="preserve"> </v>
      </c>
      <c r="AF40" s="7"/>
      <c r="AG40" s="7"/>
      <c r="AH40" s="7"/>
    </row>
    <row r="41" spans="1:34" ht="15.75" thickBot="1" x14ac:dyDescent="0.3">
      <c r="A41" s="26">
        <v>31</v>
      </c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36"/>
      <c r="O41" s="74">
        <v>8271</v>
      </c>
      <c r="P41" s="81">
        <v>34.630000000000003</v>
      </c>
      <c r="Q41" s="61">
        <f t="shared" si="0"/>
        <v>9.6194444444444454</v>
      </c>
      <c r="R41" s="74">
        <v>9162</v>
      </c>
      <c r="S41" s="79">
        <v>38.36</v>
      </c>
      <c r="T41" s="65">
        <f t="shared" si="1"/>
        <v>10.655555555555555</v>
      </c>
      <c r="U41" s="76">
        <v>11816</v>
      </c>
      <c r="V41" s="79">
        <v>49.47</v>
      </c>
      <c r="W41" s="68">
        <f t="shared" si="2"/>
        <v>13.741666666666665</v>
      </c>
      <c r="X41" s="43"/>
      <c r="Y41" s="22"/>
      <c r="Z41" s="48"/>
      <c r="AA41" s="48"/>
      <c r="AB41" s="23"/>
      <c r="AC41" s="47">
        <v>24.013400000000001</v>
      </c>
      <c r="AD41" s="14">
        <f t="shared" si="3"/>
        <v>0</v>
      </c>
      <c r="AE41" s="15" t="str">
        <f t="shared" si="4"/>
        <v xml:space="preserve"> </v>
      </c>
      <c r="AF41" s="7"/>
      <c r="AG41" s="7"/>
      <c r="AH41" s="7"/>
    </row>
    <row r="42" spans="1:34" ht="15" customHeight="1" thickBot="1" x14ac:dyDescent="0.3">
      <c r="A42" s="143" t="s">
        <v>20</v>
      </c>
      <c r="B42" s="143"/>
      <c r="C42" s="143"/>
      <c r="D42" s="143"/>
      <c r="E42" s="143"/>
      <c r="F42" s="143"/>
      <c r="G42" s="143"/>
      <c r="H42" s="144"/>
      <c r="I42" s="87" t="s">
        <v>18</v>
      </c>
      <c r="J42" s="88"/>
      <c r="K42" s="71">
        <v>0</v>
      </c>
      <c r="L42" s="132" t="s">
        <v>19</v>
      </c>
      <c r="M42" s="133"/>
      <c r="N42" s="70">
        <v>0</v>
      </c>
      <c r="O42" s="82">
        <f>SUMPRODUCT(O11:O41,AC11:AC41)/SUM(AC11:AC41)</f>
        <v>8179.8030293131951</v>
      </c>
      <c r="P42" s="136">
        <f>SUMPRODUCT(P11:P41,AC11:AC41)/SUM(AC11:AC41)</f>
        <v>34.245837104207304</v>
      </c>
      <c r="Q42" s="130">
        <f>SUMPRODUCT(Q11:Q41,AC11:AC41)/SUM(AC11:AC41)</f>
        <v>9.5127325289464775</v>
      </c>
      <c r="R42" s="130">
        <f>SUMPRODUCT(R11:R41,AC11:AC41)/SUM(AC11:AC41)</f>
        <v>9059.2182782369619</v>
      </c>
      <c r="S42" s="136">
        <f>SUMPRODUCT(S11:S41,AC11:AC41)/SUM(AC11:AC41)</f>
        <v>37.928513657146432</v>
      </c>
      <c r="T42" s="141">
        <f>SUMPRODUCT(T11:T41,AC11:AC41)/SUM(AC11:AC41)</f>
        <v>10.535698238096229</v>
      </c>
      <c r="U42" s="18"/>
      <c r="V42" s="8"/>
      <c r="W42" s="8"/>
      <c r="X42" s="8"/>
      <c r="Y42" s="8"/>
      <c r="Z42" s="124" t="s">
        <v>59</v>
      </c>
      <c r="AA42" s="125"/>
      <c r="AB42" s="134">
        <f>SUM(AC11:AC41)</f>
        <v>737.80420000000026</v>
      </c>
      <c r="AC42" s="135"/>
      <c r="AD42" s="14"/>
      <c r="AE42" s="15"/>
      <c r="AF42" s="7"/>
      <c r="AG42" s="7"/>
      <c r="AH42" s="7"/>
    </row>
    <row r="43" spans="1:34" ht="19.5" customHeight="1" thickBot="1" x14ac:dyDescent="0.3">
      <c r="A43" s="3"/>
      <c r="B43" s="4"/>
      <c r="C43" s="4"/>
      <c r="D43" s="4"/>
      <c r="E43" s="4"/>
      <c r="F43" s="4"/>
      <c r="G43" s="4"/>
      <c r="H43" s="84" t="s">
        <v>3</v>
      </c>
      <c r="I43" s="85"/>
      <c r="J43" s="85"/>
      <c r="K43" s="85"/>
      <c r="L43" s="85"/>
      <c r="M43" s="85"/>
      <c r="N43" s="86"/>
      <c r="O43" s="83"/>
      <c r="P43" s="137"/>
      <c r="Q43" s="131"/>
      <c r="R43" s="131"/>
      <c r="S43" s="137"/>
      <c r="T43" s="142"/>
      <c r="U43" s="18"/>
      <c r="V43" s="4"/>
      <c r="W43" s="4"/>
      <c r="X43" s="4"/>
      <c r="Y43" s="4"/>
      <c r="Z43" s="4"/>
      <c r="AA43" s="4"/>
      <c r="AB43" s="4"/>
      <c r="AC43" s="5"/>
    </row>
    <row r="44" spans="1:34" ht="4.5" customHeight="1" x14ac:dyDescent="0.25"/>
    <row r="45" spans="1:34" x14ac:dyDescent="0.25">
      <c r="B45" s="37" t="s">
        <v>33</v>
      </c>
      <c r="C45" s="38"/>
      <c r="D45" s="38"/>
      <c r="E45" s="38"/>
      <c r="F45" s="38"/>
      <c r="G45" s="38"/>
      <c r="H45" s="38"/>
      <c r="I45" s="38"/>
      <c r="J45" s="38"/>
      <c r="K45" s="38" t="s">
        <v>34</v>
      </c>
      <c r="L45" s="38"/>
      <c r="M45" s="38"/>
      <c r="N45" s="38"/>
      <c r="O45" s="38"/>
      <c r="P45" s="38"/>
      <c r="Q45" s="38"/>
      <c r="R45" s="50" t="s">
        <v>62</v>
      </c>
      <c r="S45" s="49"/>
      <c r="T45" s="39"/>
      <c r="U45" s="39"/>
      <c r="V45" s="39"/>
      <c r="W45" s="39"/>
    </row>
    <row r="46" spans="1:34" x14ac:dyDescent="0.25">
      <c r="B46" s="40" t="s">
        <v>35</v>
      </c>
      <c r="K46" s="41" t="s">
        <v>5</v>
      </c>
      <c r="M46" s="41"/>
      <c r="O46" s="41" t="s">
        <v>6</v>
      </c>
      <c r="S46" s="41" t="s">
        <v>36</v>
      </c>
      <c r="V46" s="6"/>
    </row>
    <row r="47" spans="1:34" x14ac:dyDescent="0.25">
      <c r="B47" s="37" t="s">
        <v>37</v>
      </c>
      <c r="C47" s="49"/>
      <c r="D47" s="49"/>
      <c r="E47" s="49"/>
      <c r="F47" s="49"/>
      <c r="G47" s="49"/>
      <c r="H47" s="49"/>
      <c r="I47" s="49"/>
      <c r="J47" s="49"/>
      <c r="K47" s="49" t="s">
        <v>38</v>
      </c>
      <c r="L47" s="49"/>
      <c r="M47" s="49"/>
      <c r="N47" s="49"/>
      <c r="O47" s="49"/>
      <c r="P47" s="49"/>
      <c r="Q47" s="49"/>
      <c r="R47" s="50" t="s">
        <v>62</v>
      </c>
      <c r="S47" s="49"/>
      <c r="T47" s="39"/>
      <c r="U47" s="39"/>
      <c r="V47" s="39"/>
      <c r="W47" s="39"/>
    </row>
    <row r="48" spans="1:34" x14ac:dyDescent="0.25">
      <c r="B48" s="40" t="s">
        <v>39</v>
      </c>
      <c r="F48" s="51"/>
      <c r="G48" s="51"/>
      <c r="H48" s="51"/>
      <c r="I48" s="51"/>
      <c r="J48" s="51"/>
      <c r="K48" s="41" t="s">
        <v>5</v>
      </c>
      <c r="L48" s="51"/>
      <c r="M48" s="51"/>
      <c r="N48" s="51"/>
      <c r="O48" s="41" t="s">
        <v>6</v>
      </c>
      <c r="P48" s="51"/>
      <c r="Q48" s="51"/>
      <c r="R48" s="51"/>
      <c r="S48" s="41" t="s">
        <v>36</v>
      </c>
      <c r="V48" s="6"/>
    </row>
    <row r="49" spans="2:23" x14ac:dyDescent="0.25">
      <c r="B49" s="52" t="s">
        <v>40</v>
      </c>
      <c r="C49" s="52"/>
      <c r="D49" s="39"/>
      <c r="E49" s="39"/>
      <c r="F49" s="39"/>
      <c r="G49" s="39"/>
      <c r="H49" s="39"/>
      <c r="I49" s="39"/>
      <c r="J49" s="39"/>
      <c r="K49" s="122" t="s">
        <v>41</v>
      </c>
      <c r="L49" s="123"/>
      <c r="M49" s="123"/>
      <c r="N49" s="39" t="s">
        <v>42</v>
      </c>
      <c r="O49" s="39" t="s">
        <v>43</v>
      </c>
      <c r="P49" s="39"/>
      <c r="Q49" s="39"/>
      <c r="R49" s="58" t="s">
        <v>62</v>
      </c>
      <c r="S49" s="51"/>
      <c r="T49" s="39"/>
      <c r="U49" s="39"/>
      <c r="V49" s="39"/>
      <c r="W49" s="39"/>
    </row>
    <row r="50" spans="2:23" x14ac:dyDescent="0.25">
      <c r="B50" s="40"/>
      <c r="C50" s="40" t="s">
        <v>44</v>
      </c>
      <c r="K50" s="72" t="s">
        <v>5</v>
      </c>
      <c r="L50" s="53"/>
      <c r="M50" s="53"/>
      <c r="N50" s="54"/>
      <c r="O50" s="41" t="s">
        <v>6</v>
      </c>
      <c r="P50" s="53"/>
      <c r="Q50" s="53"/>
      <c r="R50" s="59"/>
      <c r="S50" s="60" t="s">
        <v>57</v>
      </c>
    </row>
    <row r="52" spans="2:23" x14ac:dyDescent="0.25">
      <c r="B52" s="126" t="s">
        <v>60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</row>
  </sheetData>
  <mergeCells count="49">
    <mergeCell ref="B52:M52"/>
    <mergeCell ref="K49:M49"/>
    <mergeCell ref="Z42:AA42"/>
    <mergeCell ref="AB42:AC42"/>
    <mergeCell ref="S42:S43"/>
    <mergeCell ref="T42:T43"/>
    <mergeCell ref="H43:N43"/>
    <mergeCell ref="Q42:Q43"/>
    <mergeCell ref="R42:R43"/>
    <mergeCell ref="A42:H42"/>
    <mergeCell ref="I42:J42"/>
    <mergeCell ref="L42:M42"/>
    <mergeCell ref="O42:O43"/>
    <mergeCell ref="P42:P43"/>
    <mergeCell ref="K2:AB2"/>
    <mergeCell ref="K3:AA3"/>
    <mergeCell ref="K4:AA4"/>
    <mergeCell ref="K5:AA5"/>
    <mergeCell ref="Z7:Z10"/>
    <mergeCell ref="AA7:AA10"/>
    <mergeCell ref="AB7:AB10"/>
    <mergeCell ref="A7:A10"/>
    <mergeCell ref="B7:M8"/>
    <mergeCell ref="N7:W7"/>
    <mergeCell ref="X7:X10"/>
    <mergeCell ref="Y7:Y10"/>
    <mergeCell ref="K9:K10"/>
    <mergeCell ref="L9:L10"/>
    <mergeCell ref="M9:M10"/>
    <mergeCell ref="O9:O10"/>
    <mergeCell ref="P9:P10"/>
    <mergeCell ref="Q9:Q10"/>
    <mergeCell ref="R9:R10"/>
    <mergeCell ref="AC7:AC10"/>
    <mergeCell ref="N8:N10"/>
    <mergeCell ref="B9:B10"/>
    <mergeCell ref="C9:C10"/>
    <mergeCell ref="D9:D10"/>
    <mergeCell ref="E9:E10"/>
    <mergeCell ref="F9:F10"/>
    <mergeCell ref="G9:G10"/>
    <mergeCell ref="W9:W10"/>
    <mergeCell ref="S9:S10"/>
    <mergeCell ref="T9:T10"/>
    <mergeCell ref="H9:H10"/>
    <mergeCell ref="I9:I10"/>
    <mergeCell ref="U9:U10"/>
    <mergeCell ref="V9:V10"/>
    <mergeCell ref="J9:J10"/>
  </mergeCells>
  <printOptions verticalCentered="1"/>
  <pageMargins left="0.51181102362204722" right="0.51181102362204722" top="0.19685039370078741" bottom="0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11-29</vt:lpstr>
      <vt:lpstr>'11-29'!Область_печати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Романык Ирина Евгеньевна</cp:lastModifiedBy>
  <cp:lastPrinted>2016-12-12T12:18:45Z</cp:lastPrinted>
  <dcterms:created xsi:type="dcterms:W3CDTF">2016-10-07T07:24:19Z</dcterms:created>
  <dcterms:modified xsi:type="dcterms:W3CDTF">2017-01-16T08:44:41Z</dcterms:modified>
</cp:coreProperties>
</file>