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8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<sst xmlns="http://schemas.openxmlformats.org/spreadsheetml/2006/main" count="56" uniqueCount="54">
  <si>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</si>
  <si>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</si>
  <si>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</si>
  <si>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Маршрут №23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</si>
  <si>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</si>
  <si>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</si>
  <si>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>по  ГРС-1А  (ГРС-1А, м. Боярка )</t>
  </si>
  <si>
    <r>
      <t>газопроводу</t>
    </r>
    <r>
      <rPr>
        <b/>
        <sz val="9"/>
        <color indexed="8"/>
        <rFont val="Times New Roman"/>
        <family val="1"/>
      </rPr>
      <t xml:space="preserve"> Хотів - Боярка</t>
    </r>
  </si>
  <si>
    <r>
      <t xml:space="preserve">Свідоцтво </t>
    </r>
    <r>
      <rPr>
        <b/>
        <sz val="8"/>
        <rFont val="Times New Roman"/>
        <family val="1"/>
      </rPr>
      <t xml:space="preserve">№ 70А-43-14 </t>
    </r>
    <r>
      <rPr>
        <sz val="8"/>
        <rFont val="Times New Roman"/>
        <family val="1"/>
      </rPr>
      <t xml:space="preserve">чинне до </t>
    </r>
    <r>
      <rPr>
        <b/>
        <sz val="8"/>
        <rFont val="Times New Roman"/>
        <family val="1"/>
      </rPr>
      <t xml:space="preserve"> 24.07.2019р.</t>
    </r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</si>
  <si>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</si>
  <si>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</si>
  <si>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</si>
  <si>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</si>
  <si>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</si>
  <si>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</si>
  <si>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</si>
  <si>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</si>
  <si>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</si>
  <si>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</si>
  <si>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</si>
  <si>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</si>
  <si>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</si>
  <si>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</si>
  <si>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</si>
  <si>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</si>
  <si>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</si>
  <si>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</si>
  <si>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</si>
  <si>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</si>
  <si>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</si>
  <si>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</si>
  <si>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</si>
  <si>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</si>
  <si>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</si>
  <si>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</si>
  <si>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</si>
  <si>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</si>
  <si>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</si>
  <si>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</si>
  <si>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</si>
  <si>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</si>
  <si>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</si>
  <si>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</si>
  <si>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</si>
  <si>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</si>
  <si>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</si>
  <si>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</si>
  <si>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</si>
  <si>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</si>
  <si>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</si>
  <si>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</si>
  <si>
    <t>ПАСПОРТ ФІЗИКО-ХІМІЧНИХ ПОКАЗНИКІВ ПРИРОДНОГО ГАЗУ № 02-12</t>
  </si>
  <si>
    <t>за період з 1 грудня  по 31  грудня  2016р.</t>
  </si>
  <si>
    <t>03.01.2017р.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</si>
</sst>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  <numFmt numFmtId="193" formatCode="0.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vertAlign val="superscript"/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Calibri"/>
      <family val="2"/>
    </font>
    <font>
      <b/>
      <sz val="7"/>
      <color indexed="57"/>
      <name val="Arial Cyr"/>
      <family val="0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192" fontId="16" fillId="0" borderId="12" xfId="0" applyNumberFormat="1" applyFont="1" applyBorder="1" applyAlignment="1" applyProtection="1">
      <alignment horizontal="center" vertical="center" wrapText="1"/>
      <protection locked="0"/>
    </xf>
    <xf numFmtId="192" fontId="16" fillId="0" borderId="13" xfId="0" applyNumberFormat="1" applyFont="1" applyBorder="1" applyAlignment="1" applyProtection="1">
      <alignment horizontal="center" vertical="center" wrapText="1"/>
      <protection locked="0"/>
    </xf>
    <xf numFmtId="192" fontId="16" fillId="0" borderId="14" xfId="0" applyNumberFormat="1" applyFont="1" applyBorder="1" applyAlignment="1" applyProtection="1">
      <alignment horizontal="center" vertical="center" wrapText="1"/>
      <protection locked="0"/>
    </xf>
    <xf numFmtId="192" fontId="16" fillId="0" borderId="15" xfId="0" applyNumberFormat="1" applyFont="1" applyBorder="1" applyAlignment="1" applyProtection="1">
      <alignment horizontal="center" vertical="center" wrapText="1"/>
      <protection locked="0"/>
    </xf>
    <xf numFmtId="2" fontId="17" fillId="0" borderId="16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191" fontId="16" fillId="0" borderId="18" xfId="0" applyNumberFormat="1" applyFont="1" applyBorder="1" applyAlignment="1" applyProtection="1">
      <alignment horizontal="center" vertical="center" wrapText="1"/>
      <protection locked="0"/>
    </xf>
    <xf numFmtId="191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190" fontId="16" fillId="0" borderId="11" xfId="0" applyNumberFormat="1" applyFont="1" applyBorder="1" applyAlignment="1" applyProtection="1">
      <alignment horizontal="center" vertical="center" wrapText="1"/>
      <protection locked="0"/>
    </xf>
    <xf numFmtId="190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 applyProtection="1">
      <alignment/>
      <protection locked="0"/>
    </xf>
    <xf numFmtId="192" fontId="17" fillId="0" borderId="18" xfId="0" applyNumberFormat="1" applyFont="1" applyBorder="1" applyAlignment="1">
      <alignment horizontal="center" vertical="center"/>
    </xf>
    <xf numFmtId="192" fontId="17" fillId="0" borderId="16" xfId="0" applyNumberFormat="1" applyFont="1" applyBorder="1" applyAlignment="1">
      <alignment horizontal="center" vertical="center"/>
    </xf>
    <xf numFmtId="192" fontId="17" fillId="0" borderId="17" xfId="0" applyNumberFormat="1" applyFont="1" applyBorder="1" applyAlignment="1">
      <alignment horizontal="center" vertical="center"/>
    </xf>
    <xf numFmtId="192" fontId="17" fillId="0" borderId="11" xfId="0" applyNumberFormat="1" applyFont="1" applyBorder="1" applyAlignment="1">
      <alignment horizontal="center" vertical="center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190" fontId="18" fillId="0" borderId="0" xfId="0" applyNumberFormat="1" applyFont="1" applyAlignment="1">
      <alignment/>
    </xf>
    <xf numFmtId="2" fontId="18" fillId="0" borderId="0" xfId="0" applyNumberFormat="1" applyFont="1" applyAlignment="1" applyProtection="1">
      <alignment/>
      <protection/>
    </xf>
    <xf numFmtId="192" fontId="16" fillId="0" borderId="18" xfId="0" applyNumberFormat="1" applyFont="1" applyBorder="1" applyAlignment="1" applyProtection="1">
      <alignment horizontal="center" vertical="center" wrapText="1"/>
      <protection locked="0"/>
    </xf>
    <xf numFmtId="192" fontId="16" fillId="0" borderId="16" xfId="0" applyNumberFormat="1" applyFont="1" applyBorder="1" applyAlignment="1" applyProtection="1">
      <alignment horizontal="center" vertical="center" wrapText="1"/>
      <protection locked="0"/>
    </xf>
    <xf numFmtId="192" fontId="16" fillId="0" borderId="17" xfId="0" applyNumberFormat="1" applyFont="1" applyBorder="1" applyAlignment="1" applyProtection="1">
      <alignment horizontal="center" vertical="center" wrapText="1"/>
      <protection locked="0"/>
    </xf>
    <xf numFmtId="192" fontId="16" fillId="0" borderId="11" xfId="0" applyNumberFormat="1" applyFont="1" applyBorder="1" applyAlignment="1" applyProtection="1">
      <alignment horizontal="center" vertical="center" wrapText="1"/>
      <protection locked="0"/>
    </xf>
    <xf numFmtId="2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192" fontId="16" fillId="0" borderId="20" xfId="0" applyNumberFormat="1" applyFont="1" applyBorder="1" applyAlignment="1" applyProtection="1">
      <alignment horizontal="center" vertical="center" wrapText="1"/>
      <protection locked="0"/>
    </xf>
    <xf numFmtId="192" fontId="16" fillId="0" borderId="21" xfId="0" applyNumberFormat="1" applyFont="1" applyBorder="1" applyAlignment="1" applyProtection="1">
      <alignment horizontal="center" vertical="center" wrapText="1"/>
      <protection locked="0"/>
    </xf>
    <xf numFmtId="192" fontId="16" fillId="0" borderId="22" xfId="0" applyNumberFormat="1" applyFont="1" applyBorder="1" applyAlignment="1" applyProtection="1">
      <alignment horizontal="center" vertical="center" wrapText="1"/>
      <protection locked="0"/>
    </xf>
    <xf numFmtId="192" fontId="16" fillId="0" borderId="19" xfId="0" applyNumberFormat="1" applyFont="1" applyBorder="1" applyAlignment="1" applyProtection="1">
      <alignment horizontal="center" vertical="center" wrapText="1"/>
      <protection locked="0"/>
    </xf>
    <xf numFmtId="2" fontId="17" fillId="0" borderId="23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 applyProtection="1">
      <alignment horizontal="center" vertical="center" wrapText="1"/>
      <protection locked="0"/>
    </xf>
    <xf numFmtId="2" fontId="17" fillId="0" borderId="22" xfId="0" applyNumberFormat="1" applyFont="1" applyBorder="1" applyAlignment="1">
      <alignment horizontal="center" vertical="center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90" fontId="16" fillId="0" borderId="24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2" fontId="2" fillId="0" borderId="25" xfId="0" applyNumberFormat="1" applyFont="1" applyBorder="1" applyAlignment="1" applyProtection="1">
      <alignment horizontal="center" vertical="center" wrapText="1"/>
      <protection locked="0"/>
    </xf>
    <xf numFmtId="2" fontId="2" fillId="0" borderId="26" xfId="0" applyNumberFormat="1" applyFont="1" applyBorder="1" applyAlignment="1" applyProtection="1">
      <alignment horizontal="center" vertical="center" wrapText="1"/>
      <protection locked="0"/>
    </xf>
    <xf numFmtId="190" fontId="2" fillId="0" borderId="27" xfId="0" applyNumberFormat="1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190" fontId="20" fillId="0" borderId="19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192" fontId="16" fillId="0" borderId="29" xfId="0" applyNumberFormat="1" applyFont="1" applyBorder="1" applyAlignment="1" applyProtection="1">
      <alignment horizontal="center" vertical="center" wrapText="1"/>
      <protection locked="0"/>
    </xf>
    <xf numFmtId="192" fontId="16" fillId="0" borderId="30" xfId="0" applyNumberFormat="1" applyFont="1" applyBorder="1" applyAlignment="1" applyProtection="1">
      <alignment horizontal="center" vertical="center" wrapText="1"/>
      <protection locked="0"/>
    </xf>
    <xf numFmtId="192" fontId="16" fillId="0" borderId="23" xfId="0" applyNumberFormat="1" applyFont="1" applyBorder="1" applyAlignment="1" applyProtection="1">
      <alignment horizontal="center" vertical="center" wrapText="1"/>
      <protection locked="0"/>
    </xf>
    <xf numFmtId="192" fontId="16" fillId="0" borderId="24" xfId="0" applyNumberFormat="1" applyFont="1" applyBorder="1" applyAlignment="1" applyProtection="1">
      <alignment horizontal="center" vertical="center" wrapText="1"/>
      <protection locked="0"/>
    </xf>
    <xf numFmtId="2" fontId="16" fillId="0" borderId="30" xfId="0" applyNumberFormat="1" applyFont="1" applyBorder="1" applyAlignment="1" applyProtection="1">
      <alignment horizontal="center" vertical="center" wrapText="1"/>
      <protection locked="0"/>
    </xf>
    <xf numFmtId="191" fontId="16" fillId="0" borderId="29" xfId="0" applyNumberFormat="1" applyFont="1" applyBorder="1" applyAlignment="1" applyProtection="1">
      <alignment horizontal="center" vertical="center" wrapText="1"/>
      <protection locked="0"/>
    </xf>
    <xf numFmtId="191" fontId="16" fillId="0" borderId="30" xfId="0" applyNumberFormat="1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13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45" xfId="0" applyFont="1" applyBorder="1" applyAlignment="1" applyProtection="1">
      <alignment horizontal="right" vertical="center" textRotation="90" wrapText="1"/>
      <protection locked="0"/>
    </xf>
    <xf numFmtId="0" fontId="7" fillId="0" borderId="16" xfId="0" applyFont="1" applyBorder="1" applyAlignment="1" applyProtection="1">
      <alignment horizontal="right" vertical="center" textRotation="90" wrapText="1"/>
      <protection locked="0"/>
    </xf>
    <xf numFmtId="0" fontId="7" fillId="0" borderId="45" xfId="0" applyFont="1" applyBorder="1" applyAlignment="1" applyProtection="1">
      <alignment horizontal="left" vertical="center" textRotation="90" wrapText="1"/>
      <protection locked="0"/>
    </xf>
    <xf numFmtId="0" fontId="7" fillId="0" borderId="16" xfId="0" applyFont="1" applyBorder="1" applyAlignment="1" applyProtection="1">
      <alignment horizontal="left" vertical="center" textRotation="90" wrapText="1"/>
      <protection locked="0"/>
    </xf>
    <xf numFmtId="0" fontId="7" fillId="0" borderId="46" xfId="0" applyFont="1" applyBorder="1" applyAlignment="1" applyProtection="1">
      <alignment horizontal="center" vertical="center" textRotation="90" wrapText="1"/>
      <protection locked="0"/>
    </xf>
    <xf numFmtId="0" fontId="7" fillId="0" borderId="47" xfId="0" applyFont="1" applyBorder="1" applyAlignment="1" applyProtection="1">
      <alignment horizontal="center" vertical="center" textRotation="90" wrapText="1"/>
      <protection locked="0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7" fillId="0" borderId="48" xfId="0" applyFont="1" applyBorder="1" applyAlignment="1" applyProtection="1">
      <alignment horizontal="center" vertical="center" textRotation="90" wrapText="1"/>
      <protection locked="0"/>
    </xf>
    <xf numFmtId="0" fontId="7" fillId="0" borderId="12" xfId="0" applyFont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textRotation="90" wrapText="1"/>
      <protection locked="0"/>
    </xf>
    <xf numFmtId="0" fontId="7" fillId="0" borderId="45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118" zoomScaleNormal="118" zoomScalePageLayoutView="0" workbookViewId="0" topLeftCell="I13">
      <selection activeCell="AE36" sqref="AE36"/>
    </sheetView>
  </sheetViews>
  <sheetFormatPr defaultColWidth="9.140625" defaultRowHeight="12.75"/>
  <cols>
    <col min="1" max="1" width="3.421875" style="13" customWidth="1"/>
    <col min="2" max="2" width="5.421875" style="13" customWidth="1"/>
    <col min="3" max="3" width="4.7109375" style="13" customWidth="1"/>
    <col min="4" max="5" width="4.57421875" style="13" customWidth="1"/>
    <col min="6" max="6" width="4.7109375" style="13" customWidth="1"/>
    <col min="7" max="7" width="4.8515625" style="13" customWidth="1"/>
    <col min="8" max="8" width="4.7109375" style="13" customWidth="1"/>
    <col min="9" max="9" width="4.8515625" style="13" customWidth="1"/>
    <col min="10" max="10" width="4.57421875" style="13" customWidth="1"/>
    <col min="11" max="12" width="4.7109375" style="13" customWidth="1"/>
    <col min="13" max="13" width="4.8515625" style="13" customWidth="1"/>
    <col min="14" max="14" width="4.7109375" style="13" customWidth="1"/>
    <col min="15" max="15" width="6.57421875" style="13" customWidth="1"/>
    <col min="16" max="16" width="6.8515625" style="13" customWidth="1"/>
    <col min="17" max="17" width="6.57421875" style="13" customWidth="1"/>
    <col min="18" max="18" width="6.7109375" style="13" customWidth="1"/>
    <col min="19" max="19" width="4.421875" style="13" customWidth="1"/>
    <col min="20" max="20" width="4.7109375" style="13" customWidth="1"/>
    <col min="21" max="23" width="4.28125" style="13" customWidth="1"/>
    <col min="24" max="25" width="4.00390625" style="13" customWidth="1"/>
    <col min="26" max="26" width="8.421875" style="13" customWidth="1"/>
    <col min="27" max="27" width="9.57421875" style="13" hidden="1" customWidth="1"/>
    <col min="28" max="28" width="7.57421875" style="13" bestFit="1" customWidth="1"/>
    <col min="29" max="29" width="9.57421875" style="13" bestFit="1" customWidth="1"/>
    <col min="30" max="30" width="7.57421875" style="13" bestFit="1" customWidth="1"/>
    <col min="31" max="31" width="10.28125" style="13" bestFit="1" customWidth="1"/>
    <col min="32" max="16384" width="9.140625" style="13" customWidth="1"/>
  </cols>
  <sheetData>
    <row r="1" spans="1:26" s="4" customFormat="1" ht="12">
      <c r="A1" s="1" t="s">
        <v>0</v>
      </c>
      <c r="B1" s="2"/>
      <c r="C1" s="3"/>
      <c r="D1" s="3"/>
      <c r="I1" s="5"/>
      <c r="J1" s="5" t="s">
        <v>51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15" t="s">
        <v>3</v>
      </c>
      <c r="Y1" s="115"/>
      <c r="Z1" s="115"/>
    </row>
    <row r="2" spans="1:26" s="4" customFormat="1" ht="12">
      <c r="A2" s="1" t="s">
        <v>4</v>
      </c>
      <c r="B2" s="2"/>
      <c r="C2" s="6"/>
      <c r="D2" s="3"/>
      <c r="H2" s="7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4" s="4" customFormat="1" ht="13.5" customHeight="1">
      <c r="A3" s="1" t="s">
        <v>1</v>
      </c>
      <c r="B3" s="8"/>
      <c r="C3" s="9"/>
      <c r="F3" s="3"/>
      <c r="G3" s="3"/>
      <c r="I3" s="7"/>
      <c r="J3" s="116" t="s">
        <v>6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7"/>
      <c r="W3" s="7"/>
      <c r="X3" s="7"/>
    </row>
    <row r="4" spans="1:26" s="4" customFormat="1" ht="12">
      <c r="A4" s="10" t="s">
        <v>2</v>
      </c>
      <c r="B4" s="8"/>
      <c r="G4" s="3"/>
      <c r="I4" s="3"/>
      <c r="J4" s="116" t="s">
        <v>7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7"/>
      <c r="W4" s="7"/>
      <c r="X4" s="7"/>
      <c r="Y4" s="7"/>
      <c r="Z4" s="7"/>
    </row>
    <row r="5" spans="1:26" ht="15">
      <c r="A5" s="11" t="s">
        <v>8</v>
      </c>
      <c r="B5" s="12"/>
      <c r="G5" s="14"/>
      <c r="H5" s="14"/>
      <c r="I5" s="14"/>
      <c r="K5" s="15"/>
      <c r="L5" s="15"/>
      <c r="M5" s="15"/>
      <c r="N5" s="15"/>
      <c r="O5" s="15"/>
      <c r="P5" s="15"/>
      <c r="R5" s="4"/>
      <c r="S5" s="7" t="s">
        <v>52</v>
      </c>
      <c r="T5" s="4"/>
      <c r="U5" s="7"/>
      <c r="V5" s="7"/>
      <c r="W5" s="7"/>
      <c r="X5" s="7"/>
      <c r="Y5" s="7"/>
      <c r="Z5" s="15"/>
    </row>
    <row r="6" spans="11:25" ht="6" customHeight="1" thickBot="1"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6" ht="21" customHeight="1" thickBot="1">
      <c r="A7" s="94" t="s">
        <v>9</v>
      </c>
      <c r="B7" s="96" t="s">
        <v>10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N7" s="96" t="s">
        <v>11</v>
      </c>
      <c r="O7" s="102"/>
      <c r="P7" s="102"/>
      <c r="Q7" s="102"/>
      <c r="R7" s="102"/>
      <c r="S7" s="102"/>
      <c r="T7" s="103"/>
      <c r="U7" s="104" t="s">
        <v>12</v>
      </c>
      <c r="V7" s="106" t="s">
        <v>13</v>
      </c>
      <c r="W7" s="108" t="s">
        <v>14</v>
      </c>
      <c r="X7" s="108" t="s">
        <v>15</v>
      </c>
      <c r="Y7" s="117" t="s">
        <v>16</v>
      </c>
      <c r="Z7" s="94" t="s">
        <v>17</v>
      </c>
    </row>
    <row r="8" spans="1:26" ht="12.75" customHeight="1" thickBot="1">
      <c r="A8" s="95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110" t="s">
        <v>18</v>
      </c>
      <c r="O8" s="17" t="s">
        <v>19</v>
      </c>
      <c r="P8" s="17"/>
      <c r="Q8" s="17"/>
      <c r="R8" s="17"/>
      <c r="S8" s="17" t="s">
        <v>20</v>
      </c>
      <c r="T8" s="18"/>
      <c r="U8" s="105"/>
      <c r="V8" s="107"/>
      <c r="W8" s="109"/>
      <c r="X8" s="109"/>
      <c r="Y8" s="118"/>
      <c r="Z8" s="95"/>
    </row>
    <row r="9" spans="1:26" ht="15" customHeight="1">
      <c r="A9" s="95"/>
      <c r="B9" s="113" t="s">
        <v>21</v>
      </c>
      <c r="C9" s="83" t="s">
        <v>22</v>
      </c>
      <c r="D9" s="83" t="s">
        <v>23</v>
      </c>
      <c r="E9" s="83" t="s">
        <v>24</v>
      </c>
      <c r="F9" s="83" t="s">
        <v>25</v>
      </c>
      <c r="G9" s="83" t="s">
        <v>26</v>
      </c>
      <c r="H9" s="83" t="s">
        <v>27</v>
      </c>
      <c r="I9" s="83" t="s">
        <v>28</v>
      </c>
      <c r="J9" s="83" t="s">
        <v>29</v>
      </c>
      <c r="K9" s="83" t="s">
        <v>30</v>
      </c>
      <c r="L9" s="83" t="s">
        <v>31</v>
      </c>
      <c r="M9" s="85" t="s">
        <v>32</v>
      </c>
      <c r="N9" s="111"/>
      <c r="O9" s="119" t="s">
        <v>33</v>
      </c>
      <c r="P9" s="117" t="s">
        <v>34</v>
      </c>
      <c r="Q9" s="83" t="s">
        <v>35</v>
      </c>
      <c r="R9" s="85" t="s">
        <v>36</v>
      </c>
      <c r="S9" s="83" t="s">
        <v>37</v>
      </c>
      <c r="T9" s="85" t="s">
        <v>38</v>
      </c>
      <c r="U9" s="105"/>
      <c r="V9" s="107"/>
      <c r="W9" s="109"/>
      <c r="X9" s="109"/>
      <c r="Y9" s="118"/>
      <c r="Z9" s="95"/>
    </row>
    <row r="10" spans="1:26" ht="68.25" customHeight="1">
      <c r="A10" s="95"/>
      <c r="B10" s="11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6"/>
      <c r="N10" s="112"/>
      <c r="O10" s="120"/>
      <c r="P10" s="118"/>
      <c r="Q10" s="84"/>
      <c r="R10" s="86"/>
      <c r="S10" s="84"/>
      <c r="T10" s="86"/>
      <c r="U10" s="105"/>
      <c r="V10" s="107"/>
      <c r="W10" s="109"/>
      <c r="X10" s="109"/>
      <c r="Y10" s="118"/>
      <c r="Z10" s="95"/>
    </row>
    <row r="11" spans="1:28" s="33" customFormat="1" ht="9.75" customHeight="1">
      <c r="A11" s="19">
        <v>1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3"/>
      <c r="O11" s="24">
        <v>34.37</v>
      </c>
      <c r="P11" s="25">
        <f>O11/3.6</f>
        <v>9.54722222222222</v>
      </c>
      <c r="Q11" s="24">
        <v>38.08</v>
      </c>
      <c r="R11" s="25">
        <f>Q11/3.6</f>
        <v>10.577777777777778</v>
      </c>
      <c r="S11" s="24"/>
      <c r="T11" s="25"/>
      <c r="U11" s="26"/>
      <c r="V11" s="27"/>
      <c r="W11" s="28"/>
      <c r="X11" s="28"/>
      <c r="Y11" s="29"/>
      <c r="Z11" s="30">
        <v>386.35299999999995</v>
      </c>
      <c r="AA11" s="31">
        <f aca="true" t="shared" si="0" ref="AA11:AA41">SUM(B11:M11)</f>
        <v>0</v>
      </c>
      <c r="AB11" s="32" t="str">
        <f>IF(AA11=100,"ОК"," ")</f>
        <v> </v>
      </c>
    </row>
    <row r="12" spans="1:31" s="33" customFormat="1" ht="9.75" customHeight="1">
      <c r="A12" s="19">
        <v>2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24">
        <v>34.37</v>
      </c>
      <c r="P12" s="25">
        <f aca="true" t="shared" si="1" ref="P12:P41">O12/3.6</f>
        <v>9.54722222222222</v>
      </c>
      <c r="Q12" s="24">
        <v>38.08</v>
      </c>
      <c r="R12" s="25">
        <f aca="true" t="shared" si="2" ref="R12:R41">Q12/3.6</f>
        <v>10.577777777777778</v>
      </c>
      <c r="S12" s="24"/>
      <c r="T12" s="25"/>
      <c r="U12" s="26"/>
      <c r="V12" s="27"/>
      <c r="W12" s="38"/>
      <c r="X12" s="38"/>
      <c r="Y12" s="29"/>
      <c r="Z12" s="30">
        <v>392.715</v>
      </c>
      <c r="AA12" s="39">
        <f t="shared" si="0"/>
        <v>0</v>
      </c>
      <c r="AB12" s="32" t="str">
        <f>IF(AA12=100,"ОК"," ")</f>
        <v> </v>
      </c>
      <c r="AC12" s="40"/>
      <c r="AD12" s="40"/>
      <c r="AE12" s="40"/>
    </row>
    <row r="13" spans="1:31" s="33" customFormat="1" ht="9.75" customHeight="1">
      <c r="A13" s="19">
        <v>3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24">
        <v>34.37</v>
      </c>
      <c r="P13" s="25">
        <f t="shared" si="1"/>
        <v>9.54722222222222</v>
      </c>
      <c r="Q13" s="24">
        <v>38.08</v>
      </c>
      <c r="R13" s="25">
        <f t="shared" si="2"/>
        <v>10.577777777777778</v>
      </c>
      <c r="S13" s="24"/>
      <c r="T13" s="25"/>
      <c r="U13" s="26"/>
      <c r="V13" s="27"/>
      <c r="W13" s="38"/>
      <c r="X13" s="38"/>
      <c r="Y13" s="29"/>
      <c r="Z13" s="30">
        <v>414.339</v>
      </c>
      <c r="AA13" s="39">
        <f t="shared" si="0"/>
        <v>0</v>
      </c>
      <c r="AB13" s="32" t="str">
        <f>IF(AA13=100,"ОК"," ")</f>
        <v> </v>
      </c>
      <c r="AC13" s="40"/>
      <c r="AD13" s="40"/>
      <c r="AE13" s="40"/>
    </row>
    <row r="14" spans="1:31" s="33" customFormat="1" ht="9.75" customHeight="1">
      <c r="A14" s="19">
        <v>4</v>
      </c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24">
        <v>34.37</v>
      </c>
      <c r="P14" s="25">
        <f t="shared" si="1"/>
        <v>9.54722222222222</v>
      </c>
      <c r="Q14" s="24">
        <v>38.08</v>
      </c>
      <c r="R14" s="25">
        <f t="shared" si="2"/>
        <v>10.577777777777778</v>
      </c>
      <c r="S14" s="24"/>
      <c r="T14" s="25"/>
      <c r="U14" s="26"/>
      <c r="V14" s="27"/>
      <c r="W14" s="38"/>
      <c r="X14" s="38"/>
      <c r="Y14" s="29"/>
      <c r="Z14" s="30">
        <v>456.815</v>
      </c>
      <c r="AA14" s="39">
        <f t="shared" si="0"/>
        <v>0</v>
      </c>
      <c r="AB14" s="32" t="str">
        <f aca="true" t="shared" si="3" ref="AB14:AB41">IF(AA14=100,"ОК"," ")</f>
        <v> </v>
      </c>
      <c r="AC14" s="40"/>
      <c r="AD14" s="40"/>
      <c r="AE14" s="40"/>
    </row>
    <row r="15" spans="1:31" s="33" customFormat="1" ht="9.75" customHeight="1">
      <c r="A15" s="19">
        <v>5</v>
      </c>
      <c r="B15" s="41">
        <v>90.9544</v>
      </c>
      <c r="C15" s="42">
        <v>4.3862</v>
      </c>
      <c r="D15" s="42">
        <v>0.9641</v>
      </c>
      <c r="E15" s="42">
        <v>0.1149</v>
      </c>
      <c r="F15" s="42">
        <v>0.1609</v>
      </c>
      <c r="G15" s="42">
        <v>0.0037</v>
      </c>
      <c r="H15" s="42">
        <v>0.0461</v>
      </c>
      <c r="I15" s="42">
        <v>0.0369</v>
      </c>
      <c r="J15" s="42">
        <v>0.0676</v>
      </c>
      <c r="K15" s="42">
        <v>0.0159</v>
      </c>
      <c r="L15" s="42">
        <v>1.5205</v>
      </c>
      <c r="M15" s="43">
        <v>1.7287</v>
      </c>
      <c r="N15" s="44">
        <v>0.742</v>
      </c>
      <c r="O15" s="24">
        <v>34.38</v>
      </c>
      <c r="P15" s="25">
        <f t="shared" si="1"/>
        <v>9.55</v>
      </c>
      <c r="Q15" s="24">
        <v>38.09</v>
      </c>
      <c r="R15" s="25">
        <f t="shared" si="2"/>
        <v>10.580555555555556</v>
      </c>
      <c r="S15" s="24">
        <v>48.53</v>
      </c>
      <c r="T15" s="25">
        <f>S15/3.6</f>
        <v>13.480555555555556</v>
      </c>
      <c r="U15" s="26"/>
      <c r="V15" s="27"/>
      <c r="W15" s="38"/>
      <c r="X15" s="38"/>
      <c r="Y15" s="29"/>
      <c r="Z15" s="30">
        <v>461.03</v>
      </c>
      <c r="AA15" s="39">
        <f t="shared" si="0"/>
        <v>99.99990000000001</v>
      </c>
      <c r="AB15" s="32" t="str">
        <f t="shared" si="3"/>
        <v> </v>
      </c>
      <c r="AC15" s="40"/>
      <c r="AD15" s="40"/>
      <c r="AE15" s="40"/>
    </row>
    <row r="16" spans="1:31" s="33" customFormat="1" ht="9.75" customHeight="1">
      <c r="A16" s="19">
        <v>6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24">
        <v>34.38</v>
      </c>
      <c r="P16" s="25">
        <f t="shared" si="1"/>
        <v>9.55</v>
      </c>
      <c r="Q16" s="24">
        <v>38.09</v>
      </c>
      <c r="R16" s="25">
        <f t="shared" si="2"/>
        <v>10.580555555555556</v>
      </c>
      <c r="S16" s="24"/>
      <c r="T16" s="25"/>
      <c r="U16" s="26"/>
      <c r="V16" s="27"/>
      <c r="W16" s="38"/>
      <c r="X16" s="38"/>
      <c r="Y16" s="29"/>
      <c r="Z16" s="30">
        <v>449.767</v>
      </c>
      <c r="AA16" s="39">
        <f t="shared" si="0"/>
        <v>0</v>
      </c>
      <c r="AB16" s="32" t="str">
        <f t="shared" si="3"/>
        <v> </v>
      </c>
      <c r="AC16" s="40"/>
      <c r="AD16" s="40"/>
      <c r="AE16" s="40"/>
    </row>
    <row r="17" spans="1:31" s="33" customFormat="1" ht="9.75" customHeight="1">
      <c r="A17" s="19">
        <v>7</v>
      </c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4"/>
      <c r="O17" s="24">
        <v>34.38</v>
      </c>
      <c r="P17" s="25">
        <f t="shared" si="1"/>
        <v>9.55</v>
      </c>
      <c r="Q17" s="24">
        <v>38.09</v>
      </c>
      <c r="R17" s="25">
        <f t="shared" si="2"/>
        <v>10.580555555555556</v>
      </c>
      <c r="S17" s="24"/>
      <c r="T17" s="25"/>
      <c r="U17" s="26"/>
      <c r="V17" s="27"/>
      <c r="W17" s="38"/>
      <c r="X17" s="38"/>
      <c r="Y17" s="29"/>
      <c r="Z17" s="30">
        <v>502.079</v>
      </c>
      <c r="AA17" s="39">
        <f t="shared" si="0"/>
        <v>0</v>
      </c>
      <c r="AB17" s="32" t="str">
        <f t="shared" si="3"/>
        <v> </v>
      </c>
      <c r="AC17" s="40"/>
      <c r="AD17" s="40"/>
      <c r="AE17" s="40"/>
    </row>
    <row r="18" spans="1:31" s="33" customFormat="1" ht="9.75" customHeight="1">
      <c r="A18" s="19">
        <v>8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24">
        <v>34.38</v>
      </c>
      <c r="P18" s="25">
        <f t="shared" si="1"/>
        <v>9.55</v>
      </c>
      <c r="Q18" s="24">
        <v>38.09</v>
      </c>
      <c r="R18" s="25">
        <f t="shared" si="2"/>
        <v>10.580555555555556</v>
      </c>
      <c r="S18" s="24"/>
      <c r="T18" s="25"/>
      <c r="U18" s="26"/>
      <c r="V18" s="27"/>
      <c r="W18" s="38"/>
      <c r="X18" s="38"/>
      <c r="Y18" s="29"/>
      <c r="Z18" s="30">
        <v>451.68300000000005</v>
      </c>
      <c r="AA18" s="39">
        <f t="shared" si="0"/>
        <v>0</v>
      </c>
      <c r="AB18" s="32" t="str">
        <f t="shared" si="3"/>
        <v> </v>
      </c>
      <c r="AC18" s="40"/>
      <c r="AD18" s="40"/>
      <c r="AE18" s="40"/>
    </row>
    <row r="19" spans="1:31" s="33" customFormat="1" ht="9.75" customHeight="1">
      <c r="A19" s="19">
        <v>9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4"/>
      <c r="O19" s="24">
        <v>34.38</v>
      </c>
      <c r="P19" s="25">
        <f t="shared" si="1"/>
        <v>9.55</v>
      </c>
      <c r="Q19" s="24">
        <v>38.09</v>
      </c>
      <c r="R19" s="25">
        <f t="shared" si="2"/>
        <v>10.580555555555556</v>
      </c>
      <c r="S19" s="24"/>
      <c r="T19" s="25"/>
      <c r="U19" s="26"/>
      <c r="V19" s="27"/>
      <c r="W19" s="38"/>
      <c r="X19" s="38"/>
      <c r="Y19" s="29"/>
      <c r="Z19" s="30">
        <v>386.869</v>
      </c>
      <c r="AA19" s="39">
        <f t="shared" si="0"/>
        <v>0</v>
      </c>
      <c r="AB19" s="32" t="str">
        <f t="shared" si="3"/>
        <v> </v>
      </c>
      <c r="AC19" s="40"/>
      <c r="AD19" s="40"/>
      <c r="AE19" s="40"/>
    </row>
    <row r="20" spans="1:31" s="33" customFormat="1" ht="9.75" customHeight="1">
      <c r="A20" s="19">
        <v>10</v>
      </c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24">
        <v>34.38</v>
      </c>
      <c r="P20" s="25">
        <f t="shared" si="1"/>
        <v>9.55</v>
      </c>
      <c r="Q20" s="24">
        <v>38.09</v>
      </c>
      <c r="R20" s="25">
        <f t="shared" si="2"/>
        <v>10.580555555555556</v>
      </c>
      <c r="S20" s="24"/>
      <c r="T20" s="25"/>
      <c r="U20" s="26"/>
      <c r="V20" s="27"/>
      <c r="W20" s="38"/>
      <c r="X20" s="38"/>
      <c r="Y20" s="29"/>
      <c r="Z20" s="30">
        <v>373.868</v>
      </c>
      <c r="AA20" s="39">
        <f t="shared" si="0"/>
        <v>0</v>
      </c>
      <c r="AB20" s="32" t="str">
        <f t="shared" si="3"/>
        <v> </v>
      </c>
      <c r="AC20" s="40"/>
      <c r="AD20" s="40"/>
      <c r="AE20" s="40"/>
    </row>
    <row r="21" spans="1:31" s="33" customFormat="1" ht="9.75" customHeight="1">
      <c r="A21" s="19">
        <v>11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24">
        <v>34.38</v>
      </c>
      <c r="P21" s="25">
        <f t="shared" si="1"/>
        <v>9.55</v>
      </c>
      <c r="Q21" s="24">
        <v>38.09</v>
      </c>
      <c r="R21" s="25">
        <f t="shared" si="2"/>
        <v>10.580555555555556</v>
      </c>
      <c r="S21" s="24"/>
      <c r="T21" s="25"/>
      <c r="U21" s="26"/>
      <c r="V21" s="27"/>
      <c r="W21" s="38"/>
      <c r="X21" s="38"/>
      <c r="Y21" s="29"/>
      <c r="Z21" s="30">
        <v>374.576</v>
      </c>
      <c r="AA21" s="39">
        <f t="shared" si="0"/>
        <v>0</v>
      </c>
      <c r="AB21" s="32" t="str">
        <f t="shared" si="3"/>
        <v> </v>
      </c>
      <c r="AC21" s="40"/>
      <c r="AD21" s="40"/>
      <c r="AE21" s="40"/>
    </row>
    <row r="22" spans="1:31" s="33" customFormat="1" ht="9.75" customHeight="1">
      <c r="A22" s="19">
        <v>12</v>
      </c>
      <c r="B22" s="41">
        <v>90.7117</v>
      </c>
      <c r="C22" s="42">
        <v>4.5092</v>
      </c>
      <c r="D22" s="42">
        <v>0.9579</v>
      </c>
      <c r="E22" s="42">
        <v>0.1082</v>
      </c>
      <c r="F22" s="42">
        <v>0.1539</v>
      </c>
      <c r="G22" s="42">
        <v>0.0036</v>
      </c>
      <c r="H22" s="42">
        <v>0.0429</v>
      </c>
      <c r="I22" s="42">
        <v>0.0335</v>
      </c>
      <c r="J22" s="42">
        <v>0.0551</v>
      </c>
      <c r="K22" s="42">
        <v>0.009</v>
      </c>
      <c r="L22" s="42">
        <v>1.5817</v>
      </c>
      <c r="M22" s="43">
        <v>1.8334</v>
      </c>
      <c r="N22" s="44">
        <v>0.7433</v>
      </c>
      <c r="O22" s="24">
        <v>34.32</v>
      </c>
      <c r="P22" s="25">
        <f t="shared" si="1"/>
        <v>9.533333333333333</v>
      </c>
      <c r="Q22" s="24">
        <v>38.03</v>
      </c>
      <c r="R22" s="25">
        <f t="shared" si="2"/>
        <v>10.563888888888888</v>
      </c>
      <c r="S22" s="24">
        <v>48.4</v>
      </c>
      <c r="T22" s="25">
        <f>S22/3.6</f>
        <v>13.444444444444443</v>
      </c>
      <c r="U22" s="26"/>
      <c r="V22" s="27"/>
      <c r="W22" s="38"/>
      <c r="X22" s="38"/>
      <c r="Y22" s="29"/>
      <c r="Z22" s="30">
        <v>427.40299999999996</v>
      </c>
      <c r="AA22" s="39">
        <f t="shared" si="0"/>
        <v>100.00009999999999</v>
      </c>
      <c r="AB22" s="32" t="str">
        <f t="shared" si="3"/>
        <v> </v>
      </c>
      <c r="AC22" s="40"/>
      <c r="AD22" s="40"/>
      <c r="AE22" s="40"/>
    </row>
    <row r="23" spans="1:31" s="33" customFormat="1" ht="9.75" customHeight="1">
      <c r="A23" s="19">
        <v>13</v>
      </c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44"/>
      <c r="O23" s="24">
        <v>34.32</v>
      </c>
      <c r="P23" s="25">
        <f t="shared" si="1"/>
        <v>9.533333333333333</v>
      </c>
      <c r="Q23" s="24">
        <v>38.03</v>
      </c>
      <c r="R23" s="25">
        <f t="shared" si="2"/>
        <v>10.563888888888888</v>
      </c>
      <c r="S23" s="24"/>
      <c r="T23" s="25"/>
      <c r="U23" s="26"/>
      <c r="V23" s="27"/>
      <c r="W23" s="38"/>
      <c r="X23" s="38"/>
      <c r="Y23" s="29"/>
      <c r="Z23" s="30">
        <v>461.681</v>
      </c>
      <c r="AA23" s="39">
        <f t="shared" si="0"/>
        <v>0</v>
      </c>
      <c r="AB23" s="32" t="str">
        <f t="shared" si="3"/>
        <v> </v>
      </c>
      <c r="AC23" s="40"/>
      <c r="AD23" s="40"/>
      <c r="AE23" s="40"/>
    </row>
    <row r="24" spans="1:31" s="33" customFormat="1" ht="9.75" customHeight="1">
      <c r="A24" s="19">
        <v>14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24">
        <v>34.32</v>
      </c>
      <c r="P24" s="25">
        <f t="shared" si="1"/>
        <v>9.533333333333333</v>
      </c>
      <c r="Q24" s="24">
        <v>38.03</v>
      </c>
      <c r="R24" s="25">
        <f t="shared" si="2"/>
        <v>10.563888888888888</v>
      </c>
      <c r="S24" s="45"/>
      <c r="T24" s="25"/>
      <c r="U24" s="26"/>
      <c r="V24" s="27"/>
      <c r="W24" s="38"/>
      <c r="X24" s="38"/>
      <c r="Y24" s="29"/>
      <c r="Z24" s="30">
        <v>455.925</v>
      </c>
      <c r="AA24" s="39">
        <f t="shared" si="0"/>
        <v>0</v>
      </c>
      <c r="AB24" s="32" t="str">
        <f t="shared" si="3"/>
        <v> </v>
      </c>
      <c r="AC24" s="40"/>
      <c r="AD24" s="40"/>
      <c r="AE24" s="40"/>
    </row>
    <row r="25" spans="1:31" s="33" customFormat="1" ht="9.75" customHeight="1">
      <c r="A25" s="19">
        <v>15</v>
      </c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24">
        <v>34.32</v>
      </c>
      <c r="P25" s="25">
        <f t="shared" si="1"/>
        <v>9.533333333333333</v>
      </c>
      <c r="Q25" s="24">
        <v>38.03</v>
      </c>
      <c r="R25" s="25">
        <f t="shared" si="2"/>
        <v>10.563888888888888</v>
      </c>
      <c r="S25" s="45"/>
      <c r="T25" s="25"/>
      <c r="U25" s="26"/>
      <c r="V25" s="27"/>
      <c r="W25" s="38"/>
      <c r="X25" s="38"/>
      <c r="Y25" s="29"/>
      <c r="Z25" s="30">
        <v>460.264</v>
      </c>
      <c r="AA25" s="39">
        <f t="shared" si="0"/>
        <v>0</v>
      </c>
      <c r="AB25" s="32" t="str">
        <f t="shared" si="3"/>
        <v> </v>
      </c>
      <c r="AC25" s="40"/>
      <c r="AD25" s="40"/>
      <c r="AE25" s="40"/>
    </row>
    <row r="26" spans="1:31" s="33" customFormat="1" ht="9.75" customHeight="1">
      <c r="A26" s="19">
        <v>16</v>
      </c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24">
        <v>34.32</v>
      </c>
      <c r="P26" s="25">
        <f t="shared" si="1"/>
        <v>9.533333333333333</v>
      </c>
      <c r="Q26" s="24">
        <v>38.03</v>
      </c>
      <c r="R26" s="25">
        <f t="shared" si="2"/>
        <v>10.563888888888888</v>
      </c>
      <c r="S26" s="45"/>
      <c r="T26" s="25"/>
      <c r="U26" s="26"/>
      <c r="V26" s="27"/>
      <c r="W26" s="38"/>
      <c r="X26" s="38"/>
      <c r="Y26" s="29"/>
      <c r="Z26" s="30">
        <v>478.376</v>
      </c>
      <c r="AA26" s="39">
        <f t="shared" si="0"/>
        <v>0</v>
      </c>
      <c r="AB26" s="32" t="str">
        <f t="shared" si="3"/>
        <v> </v>
      </c>
      <c r="AC26" s="40"/>
      <c r="AD26" s="40"/>
      <c r="AE26" s="40"/>
    </row>
    <row r="27" spans="1:31" s="33" customFormat="1" ht="9.75" customHeight="1">
      <c r="A27" s="19">
        <v>17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24">
        <v>34.32</v>
      </c>
      <c r="P27" s="25">
        <f t="shared" si="1"/>
        <v>9.533333333333333</v>
      </c>
      <c r="Q27" s="24">
        <v>38.03</v>
      </c>
      <c r="R27" s="25">
        <f t="shared" si="2"/>
        <v>10.563888888888888</v>
      </c>
      <c r="S27" s="45"/>
      <c r="T27" s="25"/>
      <c r="U27" s="26"/>
      <c r="V27" s="27"/>
      <c r="W27" s="38"/>
      <c r="X27" s="38"/>
      <c r="Y27" s="29"/>
      <c r="Z27" s="30">
        <v>437.29200000000003</v>
      </c>
      <c r="AA27" s="39">
        <f t="shared" si="0"/>
        <v>0</v>
      </c>
      <c r="AB27" s="32" t="str">
        <f t="shared" si="3"/>
        <v> </v>
      </c>
      <c r="AC27" s="40"/>
      <c r="AD27" s="40"/>
      <c r="AE27" s="40"/>
    </row>
    <row r="28" spans="1:31" s="33" customFormat="1" ht="9.75" customHeight="1">
      <c r="A28" s="19">
        <v>18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24">
        <v>34.32</v>
      </c>
      <c r="P28" s="25">
        <f t="shared" si="1"/>
        <v>9.533333333333333</v>
      </c>
      <c r="Q28" s="24">
        <v>38.03</v>
      </c>
      <c r="R28" s="25">
        <f t="shared" si="2"/>
        <v>10.563888888888888</v>
      </c>
      <c r="S28" s="45"/>
      <c r="T28" s="25"/>
      <c r="U28" s="26"/>
      <c r="V28" s="27"/>
      <c r="W28" s="38"/>
      <c r="X28" s="38"/>
      <c r="Y28" s="29"/>
      <c r="Z28" s="30">
        <v>436.293</v>
      </c>
      <c r="AA28" s="39">
        <f t="shared" si="0"/>
        <v>0</v>
      </c>
      <c r="AB28" s="32" t="str">
        <f t="shared" si="3"/>
        <v> </v>
      </c>
      <c r="AC28" s="40"/>
      <c r="AD28" s="40"/>
      <c r="AE28" s="40"/>
    </row>
    <row r="29" spans="1:31" s="33" customFormat="1" ht="9.75" customHeight="1">
      <c r="A29" s="19">
        <v>19</v>
      </c>
      <c r="B29" s="41">
        <v>90.6097</v>
      </c>
      <c r="C29" s="42">
        <v>4.5445</v>
      </c>
      <c r="D29" s="42">
        <v>0.9593</v>
      </c>
      <c r="E29" s="42">
        <v>0.109</v>
      </c>
      <c r="F29" s="42">
        <v>0.1574</v>
      </c>
      <c r="G29" s="42">
        <v>0.0036</v>
      </c>
      <c r="H29" s="42">
        <v>0.0438</v>
      </c>
      <c r="I29" s="42">
        <v>0.0338</v>
      </c>
      <c r="J29" s="42">
        <v>0.057</v>
      </c>
      <c r="K29" s="42">
        <v>0.0073</v>
      </c>
      <c r="L29" s="42">
        <v>1.5445</v>
      </c>
      <c r="M29" s="43">
        <v>1.9302</v>
      </c>
      <c r="N29" s="44">
        <v>0.7447</v>
      </c>
      <c r="O29" s="24">
        <v>34.32</v>
      </c>
      <c r="P29" s="25">
        <f t="shared" si="1"/>
        <v>9.533333333333333</v>
      </c>
      <c r="Q29" s="24">
        <v>38.02</v>
      </c>
      <c r="R29" s="25">
        <f t="shared" si="2"/>
        <v>10.561111111111112</v>
      </c>
      <c r="S29" s="45">
        <v>48.36</v>
      </c>
      <c r="T29" s="25">
        <f>S29/3.6</f>
        <v>13.433333333333334</v>
      </c>
      <c r="U29" s="26"/>
      <c r="V29" s="27"/>
      <c r="W29" s="38"/>
      <c r="X29" s="38"/>
      <c r="Y29" s="29"/>
      <c r="Z29" s="30">
        <v>416.18</v>
      </c>
      <c r="AA29" s="39">
        <f t="shared" si="0"/>
        <v>100.0001</v>
      </c>
      <c r="AB29" s="32" t="str">
        <f t="shared" si="3"/>
        <v> </v>
      </c>
      <c r="AC29" s="40"/>
      <c r="AD29" s="40"/>
      <c r="AE29" s="40"/>
    </row>
    <row r="30" spans="1:31" s="33" customFormat="1" ht="9.75" customHeight="1">
      <c r="A30" s="19">
        <v>20</v>
      </c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24">
        <v>34.32</v>
      </c>
      <c r="P30" s="25">
        <f t="shared" si="1"/>
        <v>9.533333333333333</v>
      </c>
      <c r="Q30" s="24">
        <v>38.02</v>
      </c>
      <c r="R30" s="25">
        <f t="shared" si="2"/>
        <v>10.561111111111112</v>
      </c>
      <c r="S30" s="45"/>
      <c r="T30" s="25"/>
      <c r="U30" s="26"/>
      <c r="V30" s="27"/>
      <c r="W30" s="38"/>
      <c r="X30" s="38"/>
      <c r="Y30" s="29"/>
      <c r="Z30" s="30">
        <v>428.035</v>
      </c>
      <c r="AA30" s="39">
        <f t="shared" si="0"/>
        <v>0</v>
      </c>
      <c r="AB30" s="32" t="str">
        <f t="shared" si="3"/>
        <v> </v>
      </c>
      <c r="AC30" s="40"/>
      <c r="AD30" s="40"/>
      <c r="AE30" s="40"/>
    </row>
    <row r="31" spans="1:31" s="33" customFormat="1" ht="9.75" customHeight="1">
      <c r="A31" s="19">
        <v>21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24">
        <v>34.32</v>
      </c>
      <c r="P31" s="25">
        <f t="shared" si="1"/>
        <v>9.533333333333333</v>
      </c>
      <c r="Q31" s="24">
        <v>38.02</v>
      </c>
      <c r="R31" s="25">
        <f t="shared" si="2"/>
        <v>10.561111111111112</v>
      </c>
      <c r="S31" s="45"/>
      <c r="T31" s="25"/>
      <c r="U31" s="26"/>
      <c r="V31" s="27"/>
      <c r="W31" s="38"/>
      <c r="X31" s="38"/>
      <c r="Y31" s="29"/>
      <c r="Z31" s="30">
        <v>434.92999999999995</v>
      </c>
      <c r="AA31" s="39">
        <f t="shared" si="0"/>
        <v>0</v>
      </c>
      <c r="AB31" s="32" t="str">
        <f t="shared" si="3"/>
        <v> </v>
      </c>
      <c r="AC31" s="40"/>
      <c r="AD31" s="40"/>
      <c r="AE31" s="40"/>
    </row>
    <row r="32" spans="1:31" s="33" customFormat="1" ht="9.75" customHeight="1">
      <c r="A32" s="19">
        <v>22</v>
      </c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24">
        <v>34.32</v>
      </c>
      <c r="P32" s="25">
        <f t="shared" si="1"/>
        <v>9.533333333333333</v>
      </c>
      <c r="Q32" s="24">
        <v>38.02</v>
      </c>
      <c r="R32" s="25">
        <f t="shared" si="2"/>
        <v>10.561111111111112</v>
      </c>
      <c r="S32" s="45"/>
      <c r="T32" s="25"/>
      <c r="U32" s="26"/>
      <c r="V32" s="27"/>
      <c r="W32" s="38"/>
      <c r="X32" s="38"/>
      <c r="Y32" s="29"/>
      <c r="Z32" s="30">
        <v>442.957</v>
      </c>
      <c r="AA32" s="39">
        <f t="shared" si="0"/>
        <v>0</v>
      </c>
      <c r="AB32" s="32" t="str">
        <f t="shared" si="3"/>
        <v> </v>
      </c>
      <c r="AC32" s="40"/>
      <c r="AD32" s="40"/>
      <c r="AE32" s="40"/>
    </row>
    <row r="33" spans="1:31" s="33" customFormat="1" ht="9.75" customHeight="1">
      <c r="A33" s="19">
        <v>23</v>
      </c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24">
        <v>34.32</v>
      </c>
      <c r="P33" s="25">
        <f t="shared" si="1"/>
        <v>9.533333333333333</v>
      </c>
      <c r="Q33" s="24">
        <v>38.02</v>
      </c>
      <c r="R33" s="25">
        <f t="shared" si="2"/>
        <v>10.561111111111112</v>
      </c>
      <c r="S33" s="45"/>
      <c r="T33" s="25"/>
      <c r="U33" s="26"/>
      <c r="V33" s="27"/>
      <c r="W33" s="38"/>
      <c r="X33" s="38"/>
      <c r="Y33" s="29"/>
      <c r="Z33" s="30">
        <v>436.021</v>
      </c>
      <c r="AA33" s="39">
        <f t="shared" si="0"/>
        <v>0</v>
      </c>
      <c r="AB33" s="32" t="str">
        <f>IF(AA33=100,"ОК"," ")</f>
        <v> </v>
      </c>
      <c r="AC33" s="40"/>
      <c r="AD33" s="40"/>
      <c r="AE33" s="40"/>
    </row>
    <row r="34" spans="1:31" s="33" customFormat="1" ht="9.75" customHeight="1">
      <c r="A34" s="19">
        <v>24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24">
        <v>34.32</v>
      </c>
      <c r="P34" s="25">
        <f t="shared" si="1"/>
        <v>9.533333333333333</v>
      </c>
      <c r="Q34" s="24">
        <v>38.02</v>
      </c>
      <c r="R34" s="25">
        <f t="shared" si="2"/>
        <v>10.561111111111112</v>
      </c>
      <c r="S34" s="45"/>
      <c r="T34" s="25"/>
      <c r="U34" s="26"/>
      <c r="V34" s="27"/>
      <c r="W34" s="38"/>
      <c r="X34" s="38"/>
      <c r="Y34" s="29"/>
      <c r="Z34" s="30">
        <v>416.398</v>
      </c>
      <c r="AA34" s="39">
        <f t="shared" si="0"/>
        <v>0</v>
      </c>
      <c r="AB34" s="32" t="str">
        <f t="shared" si="3"/>
        <v> </v>
      </c>
      <c r="AC34" s="40"/>
      <c r="AD34" s="40"/>
      <c r="AE34" s="40"/>
    </row>
    <row r="35" spans="1:31" s="33" customFormat="1" ht="9.75" customHeight="1">
      <c r="A35" s="19">
        <v>25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24">
        <v>34.32</v>
      </c>
      <c r="P35" s="25">
        <f t="shared" si="1"/>
        <v>9.533333333333333</v>
      </c>
      <c r="Q35" s="24">
        <v>38.02</v>
      </c>
      <c r="R35" s="25">
        <f t="shared" si="2"/>
        <v>10.561111111111112</v>
      </c>
      <c r="S35" s="45"/>
      <c r="T35" s="25"/>
      <c r="U35" s="26"/>
      <c r="V35" s="27"/>
      <c r="W35" s="38"/>
      <c r="X35" s="38"/>
      <c r="Y35" s="29"/>
      <c r="Z35" s="30">
        <v>409.685</v>
      </c>
      <c r="AA35" s="39">
        <f t="shared" si="0"/>
        <v>0</v>
      </c>
      <c r="AB35" s="32" t="str">
        <f t="shared" si="3"/>
        <v> </v>
      </c>
      <c r="AC35" s="40"/>
      <c r="AD35" s="40"/>
      <c r="AE35" s="40"/>
    </row>
    <row r="36" spans="1:31" s="33" customFormat="1" ht="9.75" customHeight="1">
      <c r="A36" s="19">
        <v>26</v>
      </c>
      <c r="B36" s="41">
        <v>90.4619</v>
      </c>
      <c r="C36" s="42">
        <v>4.6315</v>
      </c>
      <c r="D36" s="42">
        <v>0.9995</v>
      </c>
      <c r="E36" s="42">
        <v>0.1129</v>
      </c>
      <c r="F36" s="42">
        <v>0.1659</v>
      </c>
      <c r="G36" s="42">
        <v>0.0034</v>
      </c>
      <c r="H36" s="42">
        <v>0.0452</v>
      </c>
      <c r="I36" s="42">
        <v>0.0357</v>
      </c>
      <c r="J36" s="42">
        <v>0.0606</v>
      </c>
      <c r="K36" s="42">
        <v>0.0092</v>
      </c>
      <c r="L36" s="42">
        <v>1.521</v>
      </c>
      <c r="M36" s="43">
        <v>1.9532</v>
      </c>
      <c r="N36" s="44">
        <v>0.7462</v>
      </c>
      <c r="O36" s="45">
        <v>34.38</v>
      </c>
      <c r="P36" s="25">
        <f t="shared" si="1"/>
        <v>9.55</v>
      </c>
      <c r="Q36" s="45">
        <v>38.09</v>
      </c>
      <c r="R36" s="25">
        <f t="shared" si="2"/>
        <v>10.580555555555556</v>
      </c>
      <c r="S36" s="45">
        <v>48.39</v>
      </c>
      <c r="T36" s="25">
        <f>S36/3.6</f>
        <v>13.441666666666666</v>
      </c>
      <c r="U36" s="26">
        <v>-15</v>
      </c>
      <c r="V36" s="27">
        <v>-14.1</v>
      </c>
      <c r="W36" s="46" t="s">
        <v>39</v>
      </c>
      <c r="X36" s="38" t="s">
        <v>40</v>
      </c>
      <c r="Y36" s="29" t="s">
        <v>41</v>
      </c>
      <c r="Z36" s="30">
        <v>374.97</v>
      </c>
      <c r="AA36" s="39">
        <f t="shared" si="0"/>
        <v>99.99999999999999</v>
      </c>
      <c r="AB36" s="32"/>
      <c r="AC36" s="40"/>
      <c r="AD36" s="40"/>
      <c r="AE36" s="40"/>
    </row>
    <row r="37" spans="1:31" s="33" customFormat="1" ht="9.75" customHeight="1">
      <c r="A37" s="19">
        <v>27</v>
      </c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>
        <v>34.38</v>
      </c>
      <c r="P37" s="25">
        <f t="shared" si="1"/>
        <v>9.55</v>
      </c>
      <c r="Q37" s="45">
        <v>38.09</v>
      </c>
      <c r="R37" s="25">
        <f t="shared" si="2"/>
        <v>10.580555555555556</v>
      </c>
      <c r="S37" s="45"/>
      <c r="T37" s="25"/>
      <c r="U37" s="26"/>
      <c r="V37" s="27"/>
      <c r="W37" s="38"/>
      <c r="X37" s="38"/>
      <c r="Y37" s="29"/>
      <c r="Z37" s="30">
        <v>368.495</v>
      </c>
      <c r="AA37" s="39">
        <f t="shared" si="0"/>
        <v>0</v>
      </c>
      <c r="AB37" s="32" t="str">
        <f t="shared" si="3"/>
        <v> </v>
      </c>
      <c r="AC37" s="40"/>
      <c r="AD37" s="40"/>
      <c r="AE37" s="40"/>
    </row>
    <row r="38" spans="1:31" s="33" customFormat="1" ht="9.75" customHeight="1">
      <c r="A38" s="19">
        <v>28</v>
      </c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44"/>
      <c r="O38" s="45">
        <v>34.38</v>
      </c>
      <c r="P38" s="25">
        <f t="shared" si="1"/>
        <v>9.55</v>
      </c>
      <c r="Q38" s="45">
        <v>38.09</v>
      </c>
      <c r="R38" s="25">
        <f t="shared" si="2"/>
        <v>10.580555555555556</v>
      </c>
      <c r="S38" s="45"/>
      <c r="T38" s="25"/>
      <c r="U38" s="26"/>
      <c r="V38" s="27"/>
      <c r="W38" s="46"/>
      <c r="X38" s="38"/>
      <c r="Y38" s="29"/>
      <c r="Z38" s="30">
        <v>384.003</v>
      </c>
      <c r="AA38" s="39">
        <f t="shared" si="0"/>
        <v>0</v>
      </c>
      <c r="AB38" s="32" t="str">
        <f t="shared" si="3"/>
        <v> </v>
      </c>
      <c r="AC38" s="40"/>
      <c r="AD38" s="40"/>
      <c r="AE38" s="40"/>
    </row>
    <row r="39" spans="1:31" s="33" customFormat="1" ht="9.75" customHeight="1">
      <c r="A39" s="19">
        <v>29</v>
      </c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44"/>
      <c r="O39" s="45">
        <v>34.38</v>
      </c>
      <c r="P39" s="25">
        <f t="shared" si="1"/>
        <v>9.55</v>
      </c>
      <c r="Q39" s="45">
        <v>38.09</v>
      </c>
      <c r="R39" s="25">
        <f t="shared" si="2"/>
        <v>10.580555555555556</v>
      </c>
      <c r="S39" s="45"/>
      <c r="T39" s="25"/>
      <c r="U39" s="26"/>
      <c r="V39" s="27"/>
      <c r="W39" s="38"/>
      <c r="X39" s="38"/>
      <c r="Y39" s="29"/>
      <c r="Z39" s="30">
        <v>400.898</v>
      </c>
      <c r="AA39" s="39">
        <f t="shared" si="0"/>
        <v>0</v>
      </c>
      <c r="AB39" s="32" t="str">
        <f t="shared" si="3"/>
        <v> </v>
      </c>
      <c r="AC39" s="40"/>
      <c r="AD39" s="40"/>
      <c r="AE39" s="40"/>
    </row>
    <row r="40" spans="1:31" s="33" customFormat="1" ht="9.75" customHeight="1">
      <c r="A40" s="72">
        <v>30</v>
      </c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76"/>
      <c r="O40" s="45">
        <v>34.38</v>
      </c>
      <c r="P40" s="25">
        <f t="shared" si="1"/>
        <v>9.55</v>
      </c>
      <c r="Q40" s="45">
        <v>38.09</v>
      </c>
      <c r="R40" s="25">
        <f t="shared" si="2"/>
        <v>10.580555555555556</v>
      </c>
      <c r="S40" s="77"/>
      <c r="T40" s="52"/>
      <c r="U40" s="78"/>
      <c r="V40" s="79"/>
      <c r="W40" s="80"/>
      <c r="X40" s="80"/>
      <c r="Y40" s="81"/>
      <c r="Z40" s="58">
        <v>384.003</v>
      </c>
      <c r="AA40" s="39"/>
      <c r="AB40" s="32"/>
      <c r="AC40" s="40"/>
      <c r="AD40" s="40"/>
      <c r="AE40" s="40"/>
    </row>
    <row r="41" spans="1:31" s="33" customFormat="1" ht="9.75" customHeight="1" thickBot="1">
      <c r="A41" s="47">
        <v>31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1"/>
      <c r="O41" s="45">
        <v>34.38</v>
      </c>
      <c r="P41" s="52">
        <f t="shared" si="1"/>
        <v>9.55</v>
      </c>
      <c r="Q41" s="45">
        <v>38.09</v>
      </c>
      <c r="R41" s="52">
        <f t="shared" si="2"/>
        <v>10.580555555555556</v>
      </c>
      <c r="S41" s="53"/>
      <c r="T41" s="54"/>
      <c r="U41" s="55"/>
      <c r="V41" s="56"/>
      <c r="W41" s="56"/>
      <c r="X41" s="56"/>
      <c r="Y41" s="57"/>
      <c r="Z41" s="58">
        <v>412.992</v>
      </c>
      <c r="AA41" s="39">
        <f t="shared" si="0"/>
        <v>0</v>
      </c>
      <c r="AB41" s="32" t="str">
        <f t="shared" si="3"/>
        <v> </v>
      </c>
      <c r="AC41" s="40"/>
      <c r="AD41" s="40"/>
      <c r="AE41" s="40"/>
    </row>
    <row r="42" spans="1:26" ht="13.5" customHeight="1" thickBot="1">
      <c r="A42" s="59"/>
      <c r="B42" s="60"/>
      <c r="C42" s="60"/>
      <c r="D42" s="60"/>
      <c r="E42" s="60"/>
      <c r="F42" s="60"/>
      <c r="G42" s="60"/>
      <c r="H42" s="87" t="s">
        <v>42</v>
      </c>
      <c r="I42" s="88"/>
      <c r="J42" s="88"/>
      <c r="K42" s="88"/>
      <c r="L42" s="88"/>
      <c r="M42" s="88"/>
      <c r="N42" s="89"/>
      <c r="O42" s="61">
        <f>SUMPRODUCT(O11:O41,Z11:Z41)/SUM(Z11:Z41)</f>
        <v>34.35064940902553</v>
      </c>
      <c r="P42" s="61">
        <f>SUMPRODUCT(P11:P41,Z11:Z41)/SUM(Z11:Z41)</f>
        <v>9.541847058062649</v>
      </c>
      <c r="Q42" s="61">
        <f>SUMPRODUCT(Q11:Q41,Z11:Z41)/SUM(Z11:Z41)</f>
        <v>38.05837432334405</v>
      </c>
      <c r="R42" s="62">
        <f>SUMPRODUCT(R11:R41,Z11:Z41)/SUM(Z11:Z41)</f>
        <v>10.571770645373348</v>
      </c>
      <c r="S42" s="60"/>
      <c r="T42" s="60"/>
      <c r="U42" s="60"/>
      <c r="V42" s="60"/>
      <c r="W42" s="60"/>
      <c r="X42" s="60"/>
      <c r="Y42" s="60"/>
      <c r="Z42" s="63">
        <f>SUM(Z11:Z41)</f>
        <v>13116.895</v>
      </c>
    </row>
    <row r="43" spans="1:26" ht="11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S43" s="65"/>
      <c r="T43" s="65"/>
      <c r="U43" s="65"/>
      <c r="V43" s="65"/>
      <c r="W43" s="90" t="s">
        <v>43</v>
      </c>
      <c r="X43" s="90"/>
      <c r="Y43" s="91"/>
      <c r="Z43" s="66">
        <v>0.025</v>
      </c>
    </row>
    <row r="44" spans="1:26" ht="13.5" customHeight="1" thickBot="1">
      <c r="A44" s="64"/>
      <c r="B44" s="9" t="s">
        <v>44</v>
      </c>
      <c r="C44" s="64"/>
      <c r="D44" s="64"/>
      <c r="E44" s="64"/>
      <c r="F44" s="64"/>
      <c r="G44" s="64"/>
      <c r="H44" s="64"/>
      <c r="I44" s="4" t="s">
        <v>45</v>
      </c>
      <c r="J44" s="64"/>
      <c r="L44" s="67"/>
      <c r="M44" s="67"/>
      <c r="O44" s="82" t="s">
        <v>53</v>
      </c>
      <c r="P44" s="82"/>
      <c r="S44" s="68"/>
      <c r="T44" s="68"/>
      <c r="U44" s="68"/>
      <c r="V44" s="68"/>
      <c r="W44" s="92" t="s">
        <v>46</v>
      </c>
      <c r="X44" s="92"/>
      <c r="Y44" s="93"/>
      <c r="Z44" s="69">
        <f>Z42-Z43</f>
        <v>13116.87</v>
      </c>
    </row>
    <row r="45" spans="1:26" ht="9" customHeight="1">
      <c r="A45" s="64"/>
      <c r="B45" s="4"/>
      <c r="C45" s="64"/>
      <c r="D45" s="70"/>
      <c r="E45" s="64"/>
      <c r="F45" s="64"/>
      <c r="G45" s="64"/>
      <c r="H45" s="64"/>
      <c r="I45" s="9"/>
      <c r="J45" s="64"/>
      <c r="L45" s="9"/>
      <c r="M45" s="4"/>
      <c r="O45" s="4"/>
      <c r="P45" s="9"/>
      <c r="Z45" s="64"/>
    </row>
    <row r="46" spans="1:26" ht="12.75" customHeight="1">
      <c r="A46" s="64"/>
      <c r="B46" s="9" t="s">
        <v>47</v>
      </c>
      <c r="C46" s="64"/>
      <c r="D46" s="64"/>
      <c r="E46" s="64"/>
      <c r="F46" s="64"/>
      <c r="G46" s="64"/>
      <c r="H46" s="64"/>
      <c r="I46" s="4" t="s">
        <v>48</v>
      </c>
      <c r="J46" s="64"/>
      <c r="L46" s="67"/>
      <c r="M46" s="67"/>
      <c r="O46" s="82" t="s">
        <v>53</v>
      </c>
      <c r="P46" s="82"/>
      <c r="Z46" s="64"/>
    </row>
    <row r="47" spans="1:26" ht="7.5" customHeight="1">
      <c r="A47" s="64"/>
      <c r="B47" s="4"/>
      <c r="C47" s="64"/>
      <c r="D47" s="64"/>
      <c r="E47" s="70"/>
      <c r="F47" s="64"/>
      <c r="G47" s="64"/>
      <c r="H47" s="64"/>
      <c r="I47" s="9"/>
      <c r="J47" s="64"/>
      <c r="L47" s="9"/>
      <c r="M47" s="4"/>
      <c r="O47" s="4"/>
      <c r="P47" s="9"/>
      <c r="Z47" s="64"/>
    </row>
    <row r="48" spans="1:26" ht="14.25" customHeight="1">
      <c r="A48" s="64"/>
      <c r="B48" s="9" t="s">
        <v>49</v>
      </c>
      <c r="C48" s="64"/>
      <c r="D48" s="64"/>
      <c r="E48" s="64"/>
      <c r="F48" s="64"/>
      <c r="G48" s="64"/>
      <c r="H48" s="64"/>
      <c r="I48" s="4" t="s">
        <v>50</v>
      </c>
      <c r="J48" s="64"/>
      <c r="L48" s="67"/>
      <c r="M48" s="67"/>
      <c r="O48" s="82" t="s">
        <v>53</v>
      </c>
      <c r="P48" s="82"/>
      <c r="Z48" s="64"/>
    </row>
    <row r="49" spans="5:19" ht="12.75">
      <c r="E49" s="71"/>
      <c r="S49" s="71"/>
    </row>
  </sheetData>
  <sheetProtection/>
  <mergeCells count="37">
    <mergeCell ref="X1:Z1"/>
    <mergeCell ref="J3:U3"/>
    <mergeCell ref="J4:U4"/>
    <mergeCell ref="X7:X10"/>
    <mergeCell ref="Y7:Y10"/>
    <mergeCell ref="Z7:Z10"/>
    <mergeCell ref="K9:K10"/>
    <mergeCell ref="O9:O10"/>
    <mergeCell ref="P9:P10"/>
    <mergeCell ref="Q9:Q10"/>
    <mergeCell ref="A7:A10"/>
    <mergeCell ref="B7:M8"/>
    <mergeCell ref="N7:T7"/>
    <mergeCell ref="U7:U10"/>
    <mergeCell ref="V7:V10"/>
    <mergeCell ref="W7:W10"/>
    <mergeCell ref="N8:N10"/>
    <mergeCell ref="B9:B10"/>
    <mergeCell ref="C9:C10"/>
    <mergeCell ref="D9:D10"/>
    <mergeCell ref="R9:R10"/>
    <mergeCell ref="E9:E10"/>
    <mergeCell ref="F9:F10"/>
    <mergeCell ref="G9:G10"/>
    <mergeCell ref="H9:H10"/>
    <mergeCell ref="I9:I10"/>
    <mergeCell ref="J9:J10"/>
    <mergeCell ref="O46:P46"/>
    <mergeCell ref="O48:P48"/>
    <mergeCell ref="S9:S10"/>
    <mergeCell ref="T9:T10"/>
    <mergeCell ref="H42:N42"/>
    <mergeCell ref="W43:Y43"/>
    <mergeCell ref="O44:P44"/>
    <mergeCell ref="W44:Y44"/>
    <mergeCell ref="L9:L10"/>
    <mergeCell ref="M9:M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2017-01-06T09:55:28Z</dcterms:modified>
  <cp:category/>
  <cp:version/>
  <cp:contentType/>
  <cp:contentStatus/>
</cp:coreProperties>
</file>