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50"/>
  </bookViews>
  <sheets>
    <sheet name="Лист1 (2)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'Лист1 (2)'!$A$1:$AE$53</definedName>
  </definedNames>
  <calcPr calcId="145621"/>
</workbook>
</file>

<file path=xl/calcChain.xml><?xml version="1.0" encoding="utf-8"?>
<calcChain xmlns="http://schemas.openxmlformats.org/spreadsheetml/2006/main">
  <c r="G11" i="4" l="1"/>
  <c r="AD11" i="4" s="1"/>
  <c r="AE11" i="4" s="1"/>
  <c r="G12" i="4"/>
  <c r="G13" i="4"/>
  <c r="G14" i="4"/>
  <c r="G17" i="4"/>
  <c r="G18" i="4"/>
  <c r="G19" i="4"/>
  <c r="G20" i="4"/>
  <c r="G21" i="4"/>
  <c r="G24" i="4"/>
  <c r="G25" i="4"/>
  <c r="G26" i="4"/>
  <c r="G27" i="4"/>
  <c r="G28" i="4"/>
  <c r="G29" i="4"/>
  <c r="G30" i="4"/>
  <c r="G33" i="4"/>
  <c r="G34" i="4"/>
  <c r="G35" i="4"/>
  <c r="G38" i="4"/>
  <c r="G39" i="4"/>
  <c r="G40" i="4"/>
  <c r="Q11" i="4"/>
  <c r="T11" i="4"/>
  <c r="W11" i="4"/>
  <c r="AC40" i="4" l="1"/>
  <c r="Q12" i="4" l="1"/>
  <c r="T12" i="4"/>
  <c r="W12" i="4"/>
  <c r="Q13" i="4"/>
  <c r="T13" i="4"/>
  <c r="W13" i="4"/>
  <c r="Q14" i="4"/>
  <c r="T14" i="4"/>
  <c r="W14" i="4"/>
  <c r="Q15" i="4"/>
  <c r="T15" i="4"/>
  <c r="W15" i="4"/>
  <c r="Q16" i="4"/>
  <c r="T16" i="4"/>
  <c r="W16" i="4"/>
  <c r="Q17" i="4"/>
  <c r="T17" i="4"/>
  <c r="W17" i="4"/>
  <c r="Q18" i="4"/>
  <c r="T18" i="4"/>
  <c r="W18" i="4"/>
  <c r="Q19" i="4"/>
  <c r="T19" i="4"/>
  <c r="W19" i="4"/>
  <c r="Q20" i="4"/>
  <c r="T20" i="4"/>
  <c r="W20" i="4"/>
  <c r="Q21" i="4"/>
  <c r="T21" i="4"/>
  <c r="W21" i="4"/>
  <c r="Q22" i="4"/>
  <c r="T22" i="4"/>
  <c r="W22" i="4"/>
  <c r="Q23" i="4"/>
  <c r="T23" i="4"/>
  <c r="W23" i="4"/>
  <c r="Q24" i="4"/>
  <c r="T24" i="4"/>
  <c r="W24" i="4"/>
  <c r="Q25" i="4"/>
  <c r="T25" i="4"/>
  <c r="W25" i="4"/>
  <c r="Q26" i="4"/>
  <c r="Q27" i="4"/>
  <c r="Q28" i="4"/>
  <c r="Q29" i="4"/>
  <c r="Q30" i="4"/>
  <c r="Q31" i="4"/>
  <c r="Q32" i="4"/>
  <c r="Q33" i="4"/>
  <c r="Q34" i="4"/>
  <c r="Q35" i="4"/>
  <c r="Q37" i="4"/>
  <c r="Q38" i="4"/>
  <c r="Q39" i="4"/>
  <c r="Q40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2" i="4" l="1"/>
  <c r="S42" i="4"/>
  <c r="P42" i="4"/>
  <c r="AE41" i="4"/>
  <c r="AD41" i="4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charset val="1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<sst xmlns="http://schemas.openxmlformats.org/spreadsheetml/2006/main" count="73" uniqueCount="65">
  <si>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</si>
  <si>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</si>
  <si>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</si>
  <si>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</si>
  <si>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</si>
  <si>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</si>
  <si>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</si>
  <si>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</si>
  <si>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</si>
  <si>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</si>
  <si>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</si>
  <si>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</si>
  <si>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</si>
  <si>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</si>
  <si>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</si>
  <si>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</si>
  <si>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</si>
  <si>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</si>
  <si>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_____________________________________________________________________________________________________________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</si>
  <si>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</si>
  <si>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</si>
  <si>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</si>
  <si>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</si>
  <si>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</si>
  <si>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</si>
  <si>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</si>
  <si>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</si>
  <si>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</si>
  <si>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</si>
  <si>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</si>
  <si>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</si>
  <si>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</si>
  <si>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</si>
  <si>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</si>
  <si>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</si>
  <si>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</si>
  <si>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</si>
  <si>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</si>
  <si>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</si>
  <si>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</si>
  <si>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</si>
  <si>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</si>
  <si>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</si>
  <si>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</si>
  <si>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</si>
  <si>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</si>
  <si>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</si>
  <si>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</si>
  <si>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Керівник служби ГВіМ_________________________________________________________________________________________________</t>
  </si>
  <si>
    <t>Метрологічна служба, яка визначає обсяги газу</t>
  </si>
  <si>
    <t>*  Обсяг природного газу за місяць з урахуванням ВТВ.</t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</si>
  <si>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</si>
  <si>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</si>
  <si>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</si>
  <si>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Відсут</t>
  </si>
  <si>
    <t>&lt; 0,1</t>
  </si>
  <si>
    <t>*</t>
  </si>
  <si>
    <t>М.В. Доскоч</t>
  </si>
  <si>
    <t>О.С. Камишанова</t>
  </si>
  <si>
    <t>Є.К. Скавронський</t>
  </si>
  <si>
    <t xml:space="preserve">                         переданого УМГ "ХАРКІВТРАНСГАЗ" Херсонським  ЛВУМГ </t>
  </si>
  <si>
    <t xml:space="preserve">    та прийнятого ТОВ "ТЕК" "Ітера Україна"</t>
  </si>
  <si>
    <t>Маршрут № 656</t>
  </si>
  <si>
    <t xml:space="preserve">      по  газопроводу Мар'ївка-Херсон, Херсон-Крим  за період з   01.11.2016   по   30.11.2016  ( точка відбору ГРС -1 Херсон)</t>
  </si>
  <si>
    <t>*) вміст меркаптанової сірки та сірководню  за даними, наданами постачальниками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</si>
</sst>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charset val="1"/>
    </font>
    <font>
      <sz val="11"/>
      <color theme="0"/>
      <name val="Calibri"/>
      <family val="2"/>
      <charset val="204"/>
      <scheme val="minor"/>
    </font>
    <font>
      <b/>
      <sz val="10"/>
      <color theme="0"/>
      <name val="Arial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2"/>
      <color theme="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165" fontId="11" fillId="0" borderId="0" xfId="0" applyNumberFormat="1" applyFont="1"/>
    <xf numFmtId="0" fontId="12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2" fontId="14" fillId="0" borderId="12" xfId="0" applyNumberFormat="1" applyFont="1" applyBorder="1" applyAlignment="1" applyProtection="1">
      <alignment horizontal="center" vertical="center" wrapText="1"/>
      <protection locked="0"/>
    </xf>
    <xf numFmtId="2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165" fontId="19" fillId="0" borderId="1" xfId="0" applyNumberFormat="1" applyFont="1" applyFill="1" applyBorder="1" applyProtection="1">
      <protection locked="0"/>
    </xf>
    <xf numFmtId="2" fontId="15" fillId="0" borderId="0" xfId="0" applyNumberFormat="1" applyFont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2" fontId="20" fillId="0" borderId="12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164" fontId="14" fillId="0" borderId="30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2" fontId="14" fillId="0" borderId="14" xfId="0" applyNumberFormat="1" applyFont="1" applyBorder="1" applyAlignment="1" applyProtection="1">
      <alignment horizontal="center" vertical="center" wrapText="1"/>
      <protection locked="0"/>
    </xf>
    <xf numFmtId="166" fontId="14" fillId="0" borderId="13" xfId="0" applyNumberFormat="1" applyFont="1" applyBorder="1" applyAlignment="1" applyProtection="1">
      <alignment horizontal="center" vertical="center" wrapText="1"/>
      <protection locked="0"/>
    </xf>
    <xf numFmtId="166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165" fontId="14" fillId="0" borderId="45" xfId="0" applyNumberFormat="1" applyFont="1" applyBorder="1" applyAlignment="1" applyProtection="1">
      <alignment horizontal="center" vertical="center" wrapText="1"/>
      <protection locked="0"/>
    </xf>
    <xf numFmtId="2" fontId="15" fillId="0" borderId="0" xfId="0" applyNumberFormat="1" applyFont="1" applyProtection="1">
      <protection locked="0"/>
    </xf>
    <xf numFmtId="2" fontId="14" fillId="0" borderId="3" xfId="0" applyNumberFormat="1" applyFont="1" applyBorder="1" applyAlignment="1" applyProtection="1">
      <alignment horizontal="center" vertical="center" wrapText="1"/>
      <protection locked="0"/>
    </xf>
    <xf numFmtId="2" fontId="14" fillId="0" borderId="17" xfId="0" applyNumberFormat="1" applyFont="1" applyBorder="1" applyAlignment="1" applyProtection="1">
      <alignment horizontal="center" vertical="center" wrapText="1"/>
      <protection locked="0"/>
    </xf>
    <xf numFmtId="2" fontId="14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48" xfId="0" applyFont="1" applyBorder="1" applyAlignment="1" applyProtection="1">
      <alignment vertical="center"/>
      <protection locked="0"/>
    </xf>
    <xf numFmtId="0" fontId="18" fillId="0" borderId="48" xfId="0" applyFont="1" applyBorder="1" applyProtection="1">
      <protection locked="0"/>
    </xf>
    <xf numFmtId="14" fontId="18" fillId="0" borderId="48" xfId="0" applyNumberFormat="1" applyFont="1" applyBorder="1" applyProtection="1">
      <protection locked="0"/>
    </xf>
    <xf numFmtId="0" fontId="0" fillId="0" borderId="48" xfId="0" applyBorder="1" applyProtection="1">
      <protection locked="0"/>
    </xf>
    <xf numFmtId="0" fontId="0" fillId="0" borderId="48" xfId="0" applyFont="1" applyBorder="1" applyProtection="1">
      <protection locked="0"/>
    </xf>
    <xf numFmtId="0" fontId="21" fillId="0" borderId="48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14" fontId="18" fillId="0" borderId="48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2" fontId="6" fillId="0" borderId="7" xfId="0" applyNumberFormat="1" applyFont="1" applyBorder="1" applyAlignment="1" applyProtection="1">
      <alignment horizontal="center" wrapText="1"/>
      <protection locked="0"/>
    </xf>
    <xf numFmtId="2" fontId="6" fillId="0" borderId="41" xfId="0" applyNumberFormat="1" applyFont="1" applyBorder="1" applyAlignment="1" applyProtection="1">
      <alignment horizontal="center" wrapText="1"/>
      <protection locked="0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2" fontId="6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6;&#1083;&#1103;%20&#1058;&#1054;&#1042;%20%20&#1059;&#1050;&#1056;&#1052;&#1045;&#1058;&#1040;&#1053;%20&#1053;&#1054;&#1071;&#1041;&#1056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2"/>
      <sheetName val="Лист3"/>
    </sheetNames>
    <sheetDataSet>
      <sheetData sheetId="0">
        <row r="11">
          <cell r="G11">
            <v>1.1000000000000001E-3</v>
          </cell>
        </row>
        <row r="12">
          <cell r="G12" t="str">
            <v>&lt;0,001</v>
          </cell>
        </row>
        <row r="13">
          <cell r="G13">
            <v>1E-3</v>
          </cell>
        </row>
        <row r="14">
          <cell r="G14">
            <v>1.1999999999999999E-3</v>
          </cell>
        </row>
        <row r="17">
          <cell r="G17" t="str">
            <v>&lt;0,001</v>
          </cell>
        </row>
        <row r="18">
          <cell r="G18" t="str">
            <v>&lt;0,001</v>
          </cell>
        </row>
        <row r="19">
          <cell r="G19" t="str">
            <v>&lt;0,001</v>
          </cell>
        </row>
        <row r="20">
          <cell r="G20" t="str">
            <v>&lt;0,001</v>
          </cell>
        </row>
        <row r="21">
          <cell r="G21" t="str">
            <v>&lt;0,001</v>
          </cell>
        </row>
        <row r="24">
          <cell r="G24" t="str">
            <v>&lt;0,001</v>
          </cell>
        </row>
        <row r="25">
          <cell r="G25" t="str">
            <v>&lt;0,001</v>
          </cell>
        </row>
        <row r="26">
          <cell r="G26" t="str">
            <v>&lt;0,001</v>
          </cell>
        </row>
        <row r="27">
          <cell r="G27" t="str">
            <v>&lt;0,001</v>
          </cell>
        </row>
        <row r="28">
          <cell r="G28" t="str">
            <v>&lt;0,001</v>
          </cell>
        </row>
        <row r="29">
          <cell r="G29" t="str">
            <v>&lt;0,001</v>
          </cell>
        </row>
        <row r="30">
          <cell r="G30" t="str">
            <v>&lt;0,001</v>
          </cell>
        </row>
        <row r="33">
          <cell r="G33" t="str">
            <v>&lt;0,001</v>
          </cell>
        </row>
        <row r="34">
          <cell r="G34" t="str">
            <v>&lt;0,001</v>
          </cell>
        </row>
        <row r="35">
          <cell r="G35" t="str">
            <v>&lt;0,001</v>
          </cell>
        </row>
        <row r="38">
          <cell r="G38" t="str">
            <v>&lt;0,001</v>
          </cell>
        </row>
        <row r="39">
          <cell r="G39" t="str">
            <v>&lt;0,001</v>
          </cell>
        </row>
        <row r="40">
          <cell r="G40" t="str">
            <v>&lt;0,001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zoomScale="80" zoomScaleNormal="70" zoomScaleSheetLayoutView="80" workbookViewId="0">
      <selection activeCell="Q44" sqref="Q44"/>
    </sheetView>
  </sheetViews>
  <sheetFormatPr defaultRowHeight="15" x14ac:dyDescent="0.25"/>
  <cols>
    <col min="1" max="1" width="8.85546875" style="1" customWidth="1"/>
    <col min="2" max="2" width="9.28515625" style="1" customWidth="1"/>
    <col min="3" max="3" width="7.28515625" style="1" customWidth="1"/>
    <col min="4" max="5" width="7.5703125" style="1" customWidth="1"/>
    <col min="6" max="6" width="7.28515625" style="1" customWidth="1"/>
    <col min="7" max="8" width="7" style="1" customWidth="1"/>
    <col min="9" max="9" width="6.85546875" style="1" customWidth="1"/>
    <col min="10" max="12" width="6.7109375" style="1" customWidth="1"/>
    <col min="13" max="13" width="7.28515625" style="1" customWidth="1"/>
    <col min="14" max="14" width="11.28515625" style="1" customWidth="1"/>
    <col min="15" max="15" width="8.140625" style="1" customWidth="1"/>
    <col min="16" max="16" width="7.28515625" style="1" customWidth="1"/>
    <col min="17" max="17" width="9.85546875" style="1" customWidth="1"/>
    <col min="18" max="18" width="6.140625" style="1" customWidth="1"/>
    <col min="19" max="19" width="8" style="1" customWidth="1"/>
    <col min="20" max="20" width="10.5703125" style="1" customWidth="1"/>
    <col min="21" max="21" width="4.85546875" style="1" customWidth="1"/>
    <col min="22" max="22" width="13" style="1" customWidth="1"/>
    <col min="23" max="23" width="11.85546875" style="1" customWidth="1"/>
    <col min="24" max="24" width="15" style="1" customWidth="1"/>
    <col min="25" max="25" width="9.7109375" style="1" customWidth="1"/>
    <col min="26" max="26" width="10.5703125" style="1" customWidth="1"/>
    <col min="27" max="27" width="12.140625" style="1" customWidth="1"/>
    <col min="28" max="28" width="13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21" x14ac:dyDescent="0.35">
      <c r="A1" s="10" t="s">
        <v>22</v>
      </c>
      <c r="B1" s="2"/>
      <c r="C1" s="2"/>
      <c r="D1" s="2"/>
      <c r="M1" s="28" t="s">
        <v>4</v>
      </c>
      <c r="N1" s="29"/>
      <c r="O1" s="29"/>
      <c r="P1" s="29"/>
      <c r="Q1" s="29"/>
      <c r="R1" s="29"/>
      <c r="S1" s="29"/>
      <c r="T1" s="29"/>
      <c r="U1" s="29"/>
    </row>
    <row r="2" spans="1:34" ht="16.5" customHeight="1" x14ac:dyDescent="0.3">
      <c r="A2" s="10" t="s">
        <v>51</v>
      </c>
      <c r="B2" s="2"/>
      <c r="C2" s="11"/>
      <c r="D2" s="2"/>
      <c r="F2" s="2"/>
      <c r="G2" s="2"/>
      <c r="H2" s="2"/>
      <c r="I2" s="2"/>
      <c r="J2" s="2"/>
      <c r="K2" s="22" t="s">
        <v>60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15.75" customHeight="1" x14ac:dyDescent="0.3">
      <c r="A3" s="10" t="s">
        <v>52</v>
      </c>
      <c r="C3" s="3"/>
      <c r="F3" s="2"/>
      <c r="G3" s="2"/>
      <c r="H3" s="2"/>
      <c r="I3" s="2"/>
      <c r="J3" s="2"/>
      <c r="K3" s="13"/>
      <c r="O3" s="25" t="s">
        <v>61</v>
      </c>
      <c r="P3" s="25"/>
      <c r="Q3" s="25"/>
      <c r="R3" s="25"/>
      <c r="S3" s="25"/>
      <c r="T3" s="25"/>
      <c r="U3" s="23"/>
      <c r="V3" s="23"/>
      <c r="Z3" s="12"/>
      <c r="AA3" s="12"/>
      <c r="AB3" s="12"/>
      <c r="AC3" s="12"/>
    </row>
    <row r="4" spans="1:34" ht="18.75" x14ac:dyDescent="0.3">
      <c r="A4" s="9" t="s">
        <v>23</v>
      </c>
      <c r="G4" s="2"/>
      <c r="H4" s="2"/>
      <c r="I4" s="25"/>
      <c r="J4" s="23"/>
      <c r="K4" s="23"/>
      <c r="L4" s="23"/>
      <c r="M4" s="23"/>
      <c r="N4" s="23"/>
      <c r="O4" s="23"/>
      <c r="P4" s="25" t="s">
        <v>62</v>
      </c>
      <c r="Q4" s="25"/>
      <c r="R4" s="2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4" ht="18.75" x14ac:dyDescent="0.3">
      <c r="A5" s="9" t="s">
        <v>53</v>
      </c>
      <c r="F5" s="2"/>
      <c r="G5" s="2"/>
      <c r="H5" s="2"/>
      <c r="I5" s="27" t="s">
        <v>63</v>
      </c>
      <c r="J5" s="27"/>
      <c r="K5" s="2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2"/>
      <c r="X5" s="27"/>
      <c r="Y5" s="27"/>
      <c r="Z5" s="27"/>
      <c r="AA5" s="27"/>
      <c r="AB5" s="26"/>
      <c r="AC5" s="26"/>
      <c r="AD5" s="26"/>
      <c r="AE5" s="26"/>
      <c r="AF5" s="24"/>
    </row>
    <row r="6" spans="1:34" ht="5.25" customHeight="1" thickBot="1" x14ac:dyDescent="0.3"/>
    <row r="7" spans="1:34" ht="26.25" customHeight="1" thickBot="1" x14ac:dyDescent="0.3">
      <c r="A7" s="99" t="s">
        <v>0</v>
      </c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83" t="s">
        <v>32</v>
      </c>
      <c r="O7" s="89"/>
      <c r="P7" s="89"/>
      <c r="Q7" s="89"/>
      <c r="R7" s="89"/>
      <c r="S7" s="89"/>
      <c r="T7" s="89"/>
      <c r="U7" s="89"/>
      <c r="V7" s="89"/>
      <c r="W7" s="90"/>
      <c r="X7" s="91" t="s">
        <v>27</v>
      </c>
      <c r="Y7" s="93" t="s">
        <v>2</v>
      </c>
      <c r="Z7" s="77" t="s">
        <v>19</v>
      </c>
      <c r="AA7" s="77" t="s">
        <v>20</v>
      </c>
      <c r="AB7" s="79" t="s">
        <v>21</v>
      </c>
      <c r="AC7" s="99" t="s">
        <v>17</v>
      </c>
    </row>
    <row r="8" spans="1:34" ht="16.5" customHeight="1" thickBot="1" x14ac:dyDescent="0.3">
      <c r="A8" s="123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  <c r="N8" s="101" t="s">
        <v>28</v>
      </c>
      <c r="O8" s="16" t="s">
        <v>30</v>
      </c>
      <c r="P8" s="16"/>
      <c r="Q8" s="16"/>
      <c r="R8" s="16"/>
      <c r="S8" s="16"/>
      <c r="T8" s="16"/>
      <c r="U8" s="16"/>
      <c r="V8" s="16" t="s">
        <v>31</v>
      </c>
      <c r="W8" s="17"/>
      <c r="X8" s="92"/>
      <c r="Y8" s="94"/>
      <c r="Z8" s="78"/>
      <c r="AA8" s="78"/>
      <c r="AB8" s="80"/>
      <c r="AC8" s="100"/>
    </row>
    <row r="9" spans="1:34" ht="15" customHeight="1" x14ac:dyDescent="0.25">
      <c r="A9" s="123"/>
      <c r="B9" s="95" t="s">
        <v>35</v>
      </c>
      <c r="C9" s="81" t="s">
        <v>36</v>
      </c>
      <c r="D9" s="81" t="s">
        <v>37</v>
      </c>
      <c r="E9" s="81" t="s">
        <v>42</v>
      </c>
      <c r="F9" s="81" t="s">
        <v>43</v>
      </c>
      <c r="G9" s="81" t="s">
        <v>40</v>
      </c>
      <c r="H9" s="81" t="s">
        <v>44</v>
      </c>
      <c r="I9" s="81" t="s">
        <v>41</v>
      </c>
      <c r="J9" s="81" t="s">
        <v>39</v>
      </c>
      <c r="K9" s="81" t="s">
        <v>38</v>
      </c>
      <c r="L9" s="81" t="s">
        <v>45</v>
      </c>
      <c r="M9" s="97" t="s">
        <v>46</v>
      </c>
      <c r="N9" s="102"/>
      <c r="O9" s="106" t="s">
        <v>33</v>
      </c>
      <c r="P9" s="108" t="s">
        <v>11</v>
      </c>
      <c r="Q9" s="79" t="s">
        <v>12</v>
      </c>
      <c r="R9" s="95" t="s">
        <v>34</v>
      </c>
      <c r="S9" s="81" t="s">
        <v>13</v>
      </c>
      <c r="T9" s="97" t="s">
        <v>14</v>
      </c>
      <c r="U9" s="113" t="s">
        <v>29</v>
      </c>
      <c r="V9" s="81" t="s">
        <v>15</v>
      </c>
      <c r="W9" s="97" t="s">
        <v>16</v>
      </c>
      <c r="X9" s="92"/>
      <c r="Y9" s="94"/>
      <c r="Z9" s="78"/>
      <c r="AA9" s="78"/>
      <c r="AB9" s="80"/>
      <c r="AC9" s="100"/>
    </row>
    <row r="10" spans="1:34" ht="92.25" customHeight="1" x14ac:dyDescent="0.25">
      <c r="A10" s="123"/>
      <c r="B10" s="96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98"/>
      <c r="N10" s="103"/>
      <c r="O10" s="107"/>
      <c r="P10" s="109"/>
      <c r="Q10" s="80"/>
      <c r="R10" s="96"/>
      <c r="S10" s="82"/>
      <c r="T10" s="98"/>
      <c r="U10" s="114"/>
      <c r="V10" s="82"/>
      <c r="W10" s="98"/>
      <c r="X10" s="92"/>
      <c r="Y10" s="94"/>
      <c r="Z10" s="78"/>
      <c r="AA10" s="78"/>
      <c r="AB10" s="80"/>
      <c r="AC10" s="100"/>
    </row>
    <row r="11" spans="1:34" ht="15.75" x14ac:dyDescent="0.25">
      <c r="A11" s="30">
        <v>1</v>
      </c>
      <c r="B11" s="31">
        <v>95.290499999999994</v>
      </c>
      <c r="C11" s="31">
        <v>2.5901000000000001</v>
      </c>
      <c r="D11" s="31">
        <v>0.81699999999999995</v>
      </c>
      <c r="E11" s="31">
        <v>0.12770000000000001</v>
      </c>
      <c r="F11" s="31">
        <v>0.13669999999999999</v>
      </c>
      <c r="G11" s="31">
        <f>'[1]Лист1 (2)'!G11</f>
        <v>1.1000000000000001E-3</v>
      </c>
      <c r="H11" s="31">
        <v>2.87E-2</v>
      </c>
      <c r="I11" s="31">
        <v>2.1000000000000001E-2</v>
      </c>
      <c r="J11" s="31">
        <v>1.9199999999999998E-2</v>
      </c>
      <c r="K11" s="31">
        <v>6.3E-3</v>
      </c>
      <c r="L11" s="31">
        <v>0.76590000000000003</v>
      </c>
      <c r="M11" s="31">
        <v>0.1958</v>
      </c>
      <c r="N11" s="32">
        <v>0.70550000000000002</v>
      </c>
      <c r="O11" s="33"/>
      <c r="P11" s="34">
        <v>34.491900000000001</v>
      </c>
      <c r="Q11" s="35">
        <f>P11/3.6</f>
        <v>9.5810833333333338</v>
      </c>
      <c r="R11" s="61"/>
      <c r="S11" s="34">
        <v>38.238500000000002</v>
      </c>
      <c r="T11" s="35">
        <f>S11/3.6</f>
        <v>10.621805555555556</v>
      </c>
      <c r="U11" s="36"/>
      <c r="V11" s="34">
        <v>49.961500000000001</v>
      </c>
      <c r="W11" s="35">
        <f>V11/3.6</f>
        <v>13.878194444444444</v>
      </c>
      <c r="X11" s="37">
        <v>-20.100000000000001</v>
      </c>
      <c r="Y11" s="38">
        <v>-8</v>
      </c>
      <c r="Z11" s="39" t="s">
        <v>55</v>
      </c>
      <c r="AA11" s="39">
        <v>1.6</v>
      </c>
      <c r="AB11" s="40"/>
      <c r="AC11" s="41">
        <v>2.4470000000000001</v>
      </c>
      <c r="AD11" s="20">
        <f>SUM(B11:M11)+$K$42+$N$42</f>
        <v>100</v>
      </c>
      <c r="AE11" s="21" t="str">
        <f>IF(AD11=100,"ОК"," ")</f>
        <v>ОК</v>
      </c>
      <c r="AF11" s="7"/>
      <c r="AG11" s="7"/>
      <c r="AH11" s="7"/>
    </row>
    <row r="12" spans="1:34" ht="15.75" x14ac:dyDescent="0.25">
      <c r="A12" s="30">
        <v>2</v>
      </c>
      <c r="B12" s="31">
        <v>95.513199999999998</v>
      </c>
      <c r="C12" s="31">
        <v>2.4813000000000001</v>
      </c>
      <c r="D12" s="31">
        <v>0.78710000000000002</v>
      </c>
      <c r="E12" s="31">
        <v>0.12529999999999999</v>
      </c>
      <c r="F12" s="31">
        <v>0.12790000000000001</v>
      </c>
      <c r="G12" s="31" t="str">
        <f>'[1]Лист1 (2)'!G12</f>
        <v>&lt;0,001</v>
      </c>
      <c r="H12" s="31">
        <v>2.6200000000000001E-2</v>
      </c>
      <c r="I12" s="31">
        <v>1.8700000000000001E-2</v>
      </c>
      <c r="J12" s="31">
        <v>1.52E-2</v>
      </c>
      <c r="K12" s="31">
        <v>6.7999999999999996E-3</v>
      </c>
      <c r="L12" s="31">
        <v>0.71860000000000002</v>
      </c>
      <c r="M12" s="31">
        <v>0.17879999999999999</v>
      </c>
      <c r="N12" s="32">
        <v>0.70369999999999999</v>
      </c>
      <c r="O12" s="39"/>
      <c r="P12" s="42">
        <v>34.450200000000002</v>
      </c>
      <c r="Q12" s="35">
        <f>P12/3.6</f>
        <v>9.5694999999999997</v>
      </c>
      <c r="R12" s="61"/>
      <c r="S12" s="34">
        <v>38.194600000000001</v>
      </c>
      <c r="T12" s="35">
        <f>S12/3.6</f>
        <v>10.609611111111111</v>
      </c>
      <c r="U12" s="36"/>
      <c r="V12" s="34">
        <v>49.969799999999999</v>
      </c>
      <c r="W12" s="35">
        <f>V12/3.6</f>
        <v>13.8805</v>
      </c>
      <c r="X12" s="37">
        <v>-20.8</v>
      </c>
      <c r="Y12" s="38">
        <v>-8.6</v>
      </c>
      <c r="Z12" s="39"/>
      <c r="AA12" s="39"/>
      <c r="AB12" s="40"/>
      <c r="AC12" s="41">
        <v>2.1869999999999998</v>
      </c>
      <c r="AD12" s="20">
        <f t="shared" ref="AD12:AD41" si="0">SUM(B12:M12)+$K$42+$N$42</f>
        <v>99.99909999999997</v>
      </c>
      <c r="AE12" s="21" t="str">
        <f>IF(AD12=100,"ОК"," ")</f>
        <v xml:space="preserve"> </v>
      </c>
      <c r="AF12" s="7"/>
      <c r="AG12" s="7"/>
      <c r="AH12" s="7"/>
    </row>
    <row r="13" spans="1:34" ht="15.75" x14ac:dyDescent="0.25">
      <c r="A13" s="30">
        <v>3</v>
      </c>
      <c r="B13" s="31">
        <v>95.642399999999995</v>
      </c>
      <c r="C13" s="31">
        <v>2.3997000000000002</v>
      </c>
      <c r="D13" s="31">
        <v>0.75329999999999997</v>
      </c>
      <c r="E13" s="31">
        <v>0.1193</v>
      </c>
      <c r="F13" s="31">
        <v>0.1215</v>
      </c>
      <c r="G13" s="31">
        <f>'[1]Лист1 (2)'!G13</f>
        <v>1E-3</v>
      </c>
      <c r="H13" s="31">
        <v>2.5100000000000001E-2</v>
      </c>
      <c r="I13" s="31">
        <v>1.77E-2</v>
      </c>
      <c r="J13" s="31">
        <v>1.41E-2</v>
      </c>
      <c r="K13" s="31">
        <v>7.0000000000000001E-3</v>
      </c>
      <c r="L13" s="31">
        <v>0.72589999999999999</v>
      </c>
      <c r="M13" s="31">
        <v>0.17299999999999999</v>
      </c>
      <c r="N13" s="32">
        <v>0.70250000000000001</v>
      </c>
      <c r="O13" s="43"/>
      <c r="P13" s="34">
        <v>34.397399999999998</v>
      </c>
      <c r="Q13" s="35">
        <f t="shared" ref="Q13:Q40" si="1">P13/3.6</f>
        <v>9.5548333333333328</v>
      </c>
      <c r="R13" s="62"/>
      <c r="S13" s="34">
        <v>38.138100000000001</v>
      </c>
      <c r="T13" s="35">
        <f t="shared" ref="T13:T40" si="2">S13/3.6</f>
        <v>10.593916666666667</v>
      </c>
      <c r="U13" s="36"/>
      <c r="V13" s="34">
        <v>49.938600000000001</v>
      </c>
      <c r="W13" s="35">
        <f t="shared" ref="W13:W40" si="3">V13/3.6</f>
        <v>13.871833333333333</v>
      </c>
      <c r="X13" s="37">
        <v>-17.399999999999999</v>
      </c>
      <c r="Y13" s="38">
        <v>-5.5</v>
      </c>
      <c r="Z13" s="39"/>
      <c r="AA13" s="39"/>
      <c r="AB13" s="40"/>
      <c r="AC13" s="41">
        <v>1.996</v>
      </c>
      <c r="AD13" s="20">
        <f t="shared" si="0"/>
        <v>99.999999999999986</v>
      </c>
      <c r="AE13" s="21" t="str">
        <f>IF(AD13=100,"ОК"," ")</f>
        <v>ОК</v>
      </c>
      <c r="AF13" s="7"/>
      <c r="AG13" s="7"/>
      <c r="AH13" s="7"/>
    </row>
    <row r="14" spans="1:34" ht="15.75" x14ac:dyDescent="0.25">
      <c r="A14" s="30">
        <v>4</v>
      </c>
      <c r="B14" s="31">
        <v>95.698899999999995</v>
      </c>
      <c r="C14" s="31">
        <v>2.3755000000000002</v>
      </c>
      <c r="D14" s="31">
        <v>0.74180000000000001</v>
      </c>
      <c r="E14" s="31">
        <v>0.1176</v>
      </c>
      <c r="F14" s="31">
        <v>0.11849999999999999</v>
      </c>
      <c r="G14" s="31">
        <f>'[1]Лист1 (2)'!G14</f>
        <v>1.1999999999999999E-3</v>
      </c>
      <c r="H14" s="31">
        <v>2.41E-2</v>
      </c>
      <c r="I14" s="31">
        <v>1.6899999999999998E-2</v>
      </c>
      <c r="J14" s="31">
        <v>1.3299999999999999E-2</v>
      </c>
      <c r="K14" s="31">
        <v>6.7999999999999996E-3</v>
      </c>
      <c r="L14" s="31">
        <v>0.71589999999999998</v>
      </c>
      <c r="M14" s="31">
        <v>0.16930000000000001</v>
      </c>
      <c r="N14" s="32">
        <v>0.70199999999999996</v>
      </c>
      <c r="O14" s="43"/>
      <c r="P14" s="34">
        <v>34.383499999999998</v>
      </c>
      <c r="Q14" s="35">
        <f t="shared" si="1"/>
        <v>9.5509722222222209</v>
      </c>
      <c r="R14" s="62"/>
      <c r="S14" s="34">
        <v>38.1233</v>
      </c>
      <c r="T14" s="35">
        <f t="shared" si="2"/>
        <v>10.589805555555555</v>
      </c>
      <c r="U14" s="36"/>
      <c r="V14" s="34">
        <v>49.9375</v>
      </c>
      <c r="W14" s="35">
        <f t="shared" si="3"/>
        <v>13.871527777777777</v>
      </c>
      <c r="X14" s="37">
        <v>-18.2</v>
      </c>
      <c r="Y14" s="38">
        <v>-6.4</v>
      </c>
      <c r="Z14" s="39"/>
      <c r="AA14" s="39"/>
      <c r="AB14" s="40"/>
      <c r="AC14" s="41">
        <v>2.677</v>
      </c>
      <c r="AD14" s="20">
        <f t="shared" si="0"/>
        <v>99.999800000000008</v>
      </c>
      <c r="AE14" s="21" t="str">
        <f t="shared" ref="AE14:AE41" si="4">IF(AD14=100,"ОК"," ")</f>
        <v xml:space="preserve"> </v>
      </c>
      <c r="AF14" s="7"/>
      <c r="AG14" s="7"/>
      <c r="AH14" s="7"/>
    </row>
    <row r="15" spans="1:34" ht="15.75" x14ac:dyDescent="0.25">
      <c r="A15" s="30">
        <v>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43"/>
      <c r="P15" s="44">
        <v>34.383499999999998</v>
      </c>
      <c r="Q15" s="45">
        <f t="shared" si="1"/>
        <v>9.5509722222222209</v>
      </c>
      <c r="R15" s="62"/>
      <c r="S15" s="44">
        <v>38.1233</v>
      </c>
      <c r="T15" s="45">
        <f t="shared" si="2"/>
        <v>10.589805555555555</v>
      </c>
      <c r="U15" s="36"/>
      <c r="V15" s="44">
        <v>49.9375</v>
      </c>
      <c r="W15" s="45">
        <f t="shared" si="3"/>
        <v>13.871527777777777</v>
      </c>
      <c r="X15" s="37"/>
      <c r="Y15" s="38"/>
      <c r="Z15" s="39"/>
      <c r="AA15" s="39"/>
      <c r="AB15" s="40"/>
      <c r="AC15" s="41">
        <v>1.9319999999999999</v>
      </c>
      <c r="AD15" s="20">
        <f t="shared" si="0"/>
        <v>0</v>
      </c>
      <c r="AE15" s="21" t="str">
        <f t="shared" si="4"/>
        <v xml:space="preserve"> </v>
      </c>
      <c r="AF15" s="7"/>
      <c r="AG15" s="7"/>
      <c r="AH15" s="7"/>
    </row>
    <row r="16" spans="1:34" ht="15.75" x14ac:dyDescent="0.25">
      <c r="A16" s="30">
        <v>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43"/>
      <c r="P16" s="44">
        <v>34.383499999999998</v>
      </c>
      <c r="Q16" s="45">
        <f t="shared" si="1"/>
        <v>9.5509722222222209</v>
      </c>
      <c r="R16" s="62"/>
      <c r="S16" s="44">
        <v>38.1233</v>
      </c>
      <c r="T16" s="45">
        <f t="shared" si="2"/>
        <v>10.589805555555555</v>
      </c>
      <c r="U16" s="36"/>
      <c r="V16" s="44">
        <v>49.9375</v>
      </c>
      <c r="W16" s="45">
        <f t="shared" si="3"/>
        <v>13.871527777777777</v>
      </c>
      <c r="X16" s="37"/>
      <c r="Y16" s="38"/>
      <c r="Z16" s="39"/>
      <c r="AA16" s="39"/>
      <c r="AB16" s="40"/>
      <c r="AC16" s="41">
        <v>1.3720000000000001</v>
      </c>
      <c r="AD16" s="20">
        <f t="shared" si="0"/>
        <v>0</v>
      </c>
      <c r="AE16" s="21" t="str">
        <f t="shared" si="4"/>
        <v xml:space="preserve"> </v>
      </c>
      <c r="AF16" s="7"/>
      <c r="AG16" s="7"/>
      <c r="AH16" s="7"/>
    </row>
    <row r="17" spans="1:34" ht="15.75" x14ac:dyDescent="0.25">
      <c r="A17" s="30">
        <v>7</v>
      </c>
      <c r="B17" s="31">
        <v>95.767899999999997</v>
      </c>
      <c r="C17" s="31">
        <v>2.3130999999999999</v>
      </c>
      <c r="D17" s="31">
        <v>0.72799999999999998</v>
      </c>
      <c r="E17" s="31">
        <v>0.1147</v>
      </c>
      <c r="F17" s="31">
        <v>0.11799999999999999</v>
      </c>
      <c r="G17" s="31" t="str">
        <f>'[1]Лист1 (2)'!G17</f>
        <v>&lt;0,001</v>
      </c>
      <c r="H17" s="31">
        <v>2.35E-2</v>
      </c>
      <c r="I17" s="31">
        <v>1.6500000000000001E-2</v>
      </c>
      <c r="J17" s="31">
        <v>1.1299999999999999E-2</v>
      </c>
      <c r="K17" s="31">
        <v>1.0999999999999999E-2</v>
      </c>
      <c r="L17" s="31">
        <v>0.72650000000000003</v>
      </c>
      <c r="M17" s="31">
        <v>0.16880000000000001</v>
      </c>
      <c r="N17" s="32">
        <v>0.70140000000000002</v>
      </c>
      <c r="O17" s="43"/>
      <c r="P17" s="34">
        <v>34.348500000000001</v>
      </c>
      <c r="Q17" s="35">
        <f t="shared" si="1"/>
        <v>9.5412499999999998</v>
      </c>
      <c r="R17" s="62"/>
      <c r="S17" s="34">
        <v>38.085599999999999</v>
      </c>
      <c r="T17" s="35">
        <f t="shared" si="2"/>
        <v>10.579333333333333</v>
      </c>
      <c r="U17" s="36"/>
      <c r="V17" s="34">
        <v>49.909799999999997</v>
      </c>
      <c r="W17" s="35">
        <f t="shared" si="3"/>
        <v>13.863833333333332</v>
      </c>
      <c r="X17" s="37">
        <v>-20.8</v>
      </c>
      <c r="Y17" s="38">
        <v>-7.5</v>
      </c>
      <c r="Z17" s="39"/>
      <c r="AA17" s="39"/>
      <c r="AB17" s="40"/>
      <c r="AC17" s="41">
        <v>2.0270000000000001</v>
      </c>
      <c r="AD17" s="20">
        <f t="shared" si="0"/>
        <v>99.999299999999991</v>
      </c>
      <c r="AE17" s="21" t="str">
        <f t="shared" si="4"/>
        <v xml:space="preserve"> </v>
      </c>
      <c r="AF17" s="7"/>
      <c r="AG17" s="7"/>
      <c r="AH17" s="7"/>
    </row>
    <row r="18" spans="1:34" ht="15.75" x14ac:dyDescent="0.25">
      <c r="A18" s="30">
        <v>8</v>
      </c>
      <c r="B18" s="31">
        <v>95.486000000000004</v>
      </c>
      <c r="C18" s="31">
        <v>2.4565000000000001</v>
      </c>
      <c r="D18" s="31">
        <v>0.7762</v>
      </c>
      <c r="E18" s="31">
        <v>0.1201</v>
      </c>
      <c r="F18" s="31">
        <v>0.12889999999999999</v>
      </c>
      <c r="G18" s="31" t="str">
        <f>'[1]Лист1 (2)'!G18</f>
        <v>&lt;0,001</v>
      </c>
      <c r="H18" s="31">
        <v>2.64E-2</v>
      </c>
      <c r="I18" s="31">
        <v>1.89E-2</v>
      </c>
      <c r="J18" s="31">
        <v>1.6500000000000001E-2</v>
      </c>
      <c r="K18" s="31">
        <v>1.11E-2</v>
      </c>
      <c r="L18" s="31">
        <v>0.76949999999999996</v>
      </c>
      <c r="M18" s="31">
        <v>0.18909999999999999</v>
      </c>
      <c r="N18" s="32">
        <v>0.70379999999999998</v>
      </c>
      <c r="O18" s="43"/>
      <c r="P18" s="34">
        <v>34.414900000000003</v>
      </c>
      <c r="Q18" s="35">
        <f t="shared" si="1"/>
        <v>9.5596944444444443</v>
      </c>
      <c r="R18" s="62"/>
      <c r="S18" s="34">
        <v>38.155999999999999</v>
      </c>
      <c r="T18" s="35">
        <f t="shared" si="2"/>
        <v>10.598888888888888</v>
      </c>
      <c r="U18" s="36"/>
      <c r="V18" s="34">
        <v>49.915700000000001</v>
      </c>
      <c r="W18" s="35">
        <f t="shared" si="3"/>
        <v>13.865472222222222</v>
      </c>
      <c r="X18" s="37">
        <v>-20.399999999999999</v>
      </c>
      <c r="Y18" s="38">
        <v>-7.3</v>
      </c>
      <c r="Z18" s="39"/>
      <c r="AA18" s="39"/>
      <c r="AB18" s="40"/>
      <c r="AC18" s="41">
        <v>2.0529999999999999</v>
      </c>
      <c r="AD18" s="20">
        <f t="shared" si="0"/>
        <v>99.999199999999988</v>
      </c>
      <c r="AE18" s="21" t="str">
        <f t="shared" si="4"/>
        <v xml:space="preserve"> </v>
      </c>
      <c r="AF18" s="7"/>
      <c r="AG18" s="7"/>
      <c r="AH18" s="7"/>
    </row>
    <row r="19" spans="1:34" ht="15.75" x14ac:dyDescent="0.25">
      <c r="A19" s="30">
        <v>9</v>
      </c>
      <c r="B19" s="31">
        <v>95.569900000000004</v>
      </c>
      <c r="C19" s="31">
        <v>2.4089</v>
      </c>
      <c r="D19" s="31">
        <v>0.75949999999999995</v>
      </c>
      <c r="E19" s="31">
        <v>0.11700000000000001</v>
      </c>
      <c r="F19" s="31">
        <v>0.1246</v>
      </c>
      <c r="G19" s="31" t="str">
        <f>'[1]Лист1 (2)'!G19</f>
        <v>&lt;0,001</v>
      </c>
      <c r="H19" s="31">
        <v>2.5600000000000001E-2</v>
      </c>
      <c r="I19" s="31">
        <v>1.8100000000000002E-2</v>
      </c>
      <c r="J19" s="31">
        <v>1.67E-2</v>
      </c>
      <c r="K19" s="31">
        <v>1.2E-2</v>
      </c>
      <c r="L19" s="31">
        <v>0.76459999999999995</v>
      </c>
      <c r="M19" s="31">
        <v>0.18260000000000001</v>
      </c>
      <c r="N19" s="32">
        <v>0.70299999999999996</v>
      </c>
      <c r="O19" s="43"/>
      <c r="P19" s="34">
        <v>34.389800000000001</v>
      </c>
      <c r="Q19" s="35">
        <f t="shared" si="1"/>
        <v>9.5527222222222221</v>
      </c>
      <c r="R19" s="62"/>
      <c r="S19" s="34">
        <v>38.129199999999997</v>
      </c>
      <c r="T19" s="35">
        <f t="shared" si="2"/>
        <v>10.591444444444443</v>
      </c>
      <c r="U19" s="36"/>
      <c r="V19" s="34">
        <v>49.9069</v>
      </c>
      <c r="W19" s="35">
        <f t="shared" si="3"/>
        <v>13.863027777777777</v>
      </c>
      <c r="X19" s="37">
        <v>-19.100000000000001</v>
      </c>
      <c r="Y19" s="38">
        <v>-7</v>
      </c>
      <c r="Z19" s="39"/>
      <c r="AA19" s="39"/>
      <c r="AB19" s="40" t="s">
        <v>54</v>
      </c>
      <c r="AC19" s="41">
        <v>2.2469999999999999</v>
      </c>
      <c r="AD19" s="20">
        <f t="shared" si="0"/>
        <v>99.999500000000012</v>
      </c>
      <c r="AE19" s="21" t="str">
        <f t="shared" si="4"/>
        <v xml:space="preserve"> </v>
      </c>
      <c r="AF19" s="7"/>
      <c r="AG19" s="7"/>
      <c r="AH19" s="7"/>
    </row>
    <row r="20" spans="1:34" ht="15.75" x14ac:dyDescent="0.25">
      <c r="A20" s="30">
        <v>10</v>
      </c>
      <c r="B20" s="31">
        <v>96.195999999999998</v>
      </c>
      <c r="C20" s="31">
        <v>2.0926</v>
      </c>
      <c r="D20" s="31">
        <v>0.65010000000000001</v>
      </c>
      <c r="E20" s="31">
        <v>0.1032</v>
      </c>
      <c r="F20" s="31">
        <v>9.8900000000000002E-2</v>
      </c>
      <c r="G20" s="31" t="str">
        <f>'[1]Лист1 (2)'!G20</f>
        <v>&lt;0,001</v>
      </c>
      <c r="H20" s="31">
        <v>1.8599999999999998E-2</v>
      </c>
      <c r="I20" s="31">
        <v>1.2200000000000001E-2</v>
      </c>
      <c r="J20" s="31">
        <v>1.32E-2</v>
      </c>
      <c r="K20" s="31">
        <v>1.1299999999999999E-2</v>
      </c>
      <c r="L20" s="31">
        <v>0.66290000000000004</v>
      </c>
      <c r="M20" s="31">
        <v>0.14030000000000001</v>
      </c>
      <c r="N20" s="32">
        <v>0.69779999999999998</v>
      </c>
      <c r="O20" s="43"/>
      <c r="P20" s="34">
        <v>34.25</v>
      </c>
      <c r="Q20" s="35">
        <f t="shared" si="1"/>
        <v>9.5138888888888893</v>
      </c>
      <c r="R20" s="62"/>
      <c r="S20" s="34">
        <v>37.981299999999997</v>
      </c>
      <c r="T20" s="35">
        <f t="shared" si="2"/>
        <v>10.55036111111111</v>
      </c>
      <c r="U20" s="36"/>
      <c r="V20" s="34">
        <v>49.899799999999999</v>
      </c>
      <c r="W20" s="35">
        <f t="shared" si="3"/>
        <v>13.861055555555556</v>
      </c>
      <c r="X20" s="37">
        <v>-19.8</v>
      </c>
      <c r="Y20" s="38">
        <v>-7.4</v>
      </c>
      <c r="Z20" s="39"/>
      <c r="AA20" s="39"/>
      <c r="AB20" s="40"/>
      <c r="AC20" s="41">
        <v>2.4910000000000001</v>
      </c>
      <c r="AD20" s="20">
        <f t="shared" si="0"/>
        <v>99.999300000000005</v>
      </c>
      <c r="AE20" s="21" t="str">
        <f t="shared" si="4"/>
        <v xml:space="preserve"> </v>
      </c>
      <c r="AF20" s="7"/>
      <c r="AG20" s="7"/>
      <c r="AH20" s="7"/>
    </row>
    <row r="21" spans="1:34" ht="15.75" x14ac:dyDescent="0.25">
      <c r="A21" s="30">
        <v>11</v>
      </c>
      <c r="B21" s="31">
        <v>95.847999999999999</v>
      </c>
      <c r="C21" s="31">
        <v>2.2703000000000002</v>
      </c>
      <c r="D21" s="31">
        <v>0.71189999999999998</v>
      </c>
      <c r="E21" s="31">
        <v>0.1114</v>
      </c>
      <c r="F21" s="31">
        <v>0.1128</v>
      </c>
      <c r="G21" s="31" t="str">
        <f>'[1]Лист1 (2)'!G21</f>
        <v>&lt;0,001</v>
      </c>
      <c r="H21" s="31">
        <v>2.24E-2</v>
      </c>
      <c r="I21" s="31">
        <v>1.54E-2</v>
      </c>
      <c r="J21" s="31">
        <v>1.0200000000000001E-2</v>
      </c>
      <c r="K21" s="31">
        <v>1.21E-2</v>
      </c>
      <c r="L21" s="31">
        <v>0.72299999999999998</v>
      </c>
      <c r="M21" s="31">
        <v>0.16189999999999999</v>
      </c>
      <c r="N21" s="32">
        <v>0.7006</v>
      </c>
      <c r="O21" s="43"/>
      <c r="P21" s="34">
        <v>34.3215</v>
      </c>
      <c r="Q21" s="35">
        <f t="shared" si="1"/>
        <v>9.5337499999999995</v>
      </c>
      <c r="R21" s="62"/>
      <c r="S21" s="34">
        <v>38.056800000000003</v>
      </c>
      <c r="T21" s="35">
        <f t="shared" si="2"/>
        <v>10.571333333333333</v>
      </c>
      <c r="U21" s="36"/>
      <c r="V21" s="34">
        <v>49.8994</v>
      </c>
      <c r="W21" s="35">
        <f t="shared" si="3"/>
        <v>13.860944444444444</v>
      </c>
      <c r="X21" s="37">
        <v>-20.100000000000001</v>
      </c>
      <c r="Y21" s="38">
        <v>-7.9</v>
      </c>
      <c r="Z21" s="39"/>
      <c r="AA21" s="39"/>
      <c r="AB21" s="40"/>
      <c r="AC21" s="41">
        <v>2.5310000000000001</v>
      </c>
      <c r="AD21" s="20">
        <f t="shared" si="0"/>
        <v>99.999400000000009</v>
      </c>
      <c r="AE21" s="21" t="str">
        <f t="shared" si="4"/>
        <v xml:space="preserve"> </v>
      </c>
      <c r="AF21" s="7"/>
      <c r="AG21" s="7"/>
      <c r="AH21" s="7"/>
    </row>
    <row r="22" spans="1:34" ht="15.75" x14ac:dyDescent="0.25">
      <c r="A22" s="30">
        <v>12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43"/>
      <c r="P22" s="44">
        <v>34.3215</v>
      </c>
      <c r="Q22" s="45">
        <f t="shared" si="1"/>
        <v>9.5337499999999995</v>
      </c>
      <c r="R22" s="62"/>
      <c r="S22" s="44">
        <v>38.056800000000003</v>
      </c>
      <c r="T22" s="45">
        <f t="shared" si="2"/>
        <v>10.571333333333333</v>
      </c>
      <c r="U22" s="36"/>
      <c r="V22" s="44">
        <v>49.8994</v>
      </c>
      <c r="W22" s="45">
        <f t="shared" si="3"/>
        <v>13.860944444444444</v>
      </c>
      <c r="X22" s="37"/>
      <c r="Y22" s="38"/>
      <c r="Z22" s="39"/>
      <c r="AA22" s="39"/>
      <c r="AB22" s="40"/>
      <c r="AC22" s="41">
        <v>2.2029999999999998</v>
      </c>
      <c r="AD22" s="20">
        <f t="shared" si="0"/>
        <v>0</v>
      </c>
      <c r="AE22" s="21" t="str">
        <f t="shared" si="4"/>
        <v xml:space="preserve"> </v>
      </c>
      <c r="AF22" s="7"/>
      <c r="AG22" s="7"/>
      <c r="AH22" s="7"/>
    </row>
    <row r="23" spans="1:34" ht="15.75" x14ac:dyDescent="0.25">
      <c r="A23" s="30">
        <v>13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43"/>
      <c r="P23" s="44">
        <v>34.3215</v>
      </c>
      <c r="Q23" s="45">
        <f t="shared" si="1"/>
        <v>9.5337499999999995</v>
      </c>
      <c r="R23" s="62"/>
      <c r="S23" s="44">
        <v>38.056800000000003</v>
      </c>
      <c r="T23" s="45">
        <f t="shared" si="2"/>
        <v>10.571333333333333</v>
      </c>
      <c r="U23" s="36"/>
      <c r="V23" s="44">
        <v>49.8994</v>
      </c>
      <c r="W23" s="45">
        <f t="shared" si="3"/>
        <v>13.860944444444444</v>
      </c>
      <c r="X23" s="37"/>
      <c r="Y23" s="38"/>
      <c r="Z23" s="39"/>
      <c r="AA23" s="39"/>
      <c r="AB23" s="40"/>
      <c r="AC23" s="41">
        <v>0.86099999999999999</v>
      </c>
      <c r="AD23" s="20">
        <f t="shared" si="0"/>
        <v>0</v>
      </c>
      <c r="AE23" s="21" t="str">
        <f t="shared" si="4"/>
        <v xml:space="preserve"> </v>
      </c>
      <c r="AF23" s="7"/>
      <c r="AG23" s="7"/>
      <c r="AH23" s="7"/>
    </row>
    <row r="24" spans="1:34" ht="15.75" x14ac:dyDescent="0.25">
      <c r="A24" s="30">
        <v>14</v>
      </c>
      <c r="B24" s="31">
        <v>96.074600000000004</v>
      </c>
      <c r="C24" s="31">
        <v>2.1513</v>
      </c>
      <c r="D24" s="31">
        <v>0.6724</v>
      </c>
      <c r="E24" s="31">
        <v>0.10730000000000001</v>
      </c>
      <c r="F24" s="31">
        <v>0.1031</v>
      </c>
      <c r="G24" s="31" t="str">
        <f>'[1]Лист1 (2)'!G24</f>
        <v>&lt;0,001</v>
      </c>
      <c r="H24" s="31">
        <v>1.9800000000000002E-2</v>
      </c>
      <c r="I24" s="31">
        <v>1.3100000000000001E-2</v>
      </c>
      <c r="J24" s="31">
        <v>6.4000000000000003E-3</v>
      </c>
      <c r="K24" s="31">
        <v>1.23E-2</v>
      </c>
      <c r="L24" s="31">
        <v>0.69440000000000002</v>
      </c>
      <c r="M24" s="31">
        <v>0.1447</v>
      </c>
      <c r="N24" s="32">
        <v>0.6986</v>
      </c>
      <c r="O24" s="43"/>
      <c r="P24" s="34">
        <v>34.264400000000002</v>
      </c>
      <c r="Q24" s="35">
        <f t="shared" si="1"/>
        <v>9.5178888888888888</v>
      </c>
      <c r="R24" s="62"/>
      <c r="S24" s="34">
        <v>37.996299999999998</v>
      </c>
      <c r="T24" s="35">
        <f t="shared" si="2"/>
        <v>10.554527777777777</v>
      </c>
      <c r="U24" s="36"/>
      <c r="V24" s="34">
        <v>49.890300000000003</v>
      </c>
      <c r="W24" s="35">
        <f t="shared" si="3"/>
        <v>13.858416666666667</v>
      </c>
      <c r="X24" s="37">
        <v>-22.2</v>
      </c>
      <c r="Y24" s="38">
        <v>-9</v>
      </c>
      <c r="Z24" s="39"/>
      <c r="AA24" s="39"/>
      <c r="AB24" s="40"/>
      <c r="AC24" s="41">
        <v>1.7869999999999999</v>
      </c>
      <c r="AD24" s="20">
        <f t="shared" si="0"/>
        <v>99.999399999999994</v>
      </c>
      <c r="AE24" s="21" t="str">
        <f t="shared" si="4"/>
        <v xml:space="preserve"> </v>
      </c>
      <c r="AF24" s="7"/>
      <c r="AG24" s="7"/>
      <c r="AH24" s="7"/>
    </row>
    <row r="25" spans="1:34" ht="15.75" x14ac:dyDescent="0.25">
      <c r="A25" s="30">
        <v>15</v>
      </c>
      <c r="B25" s="31">
        <v>96.044499999999999</v>
      </c>
      <c r="C25" s="31">
        <v>2.1722999999999999</v>
      </c>
      <c r="D25" s="31">
        <v>0.68920000000000003</v>
      </c>
      <c r="E25" s="31">
        <v>0.1125</v>
      </c>
      <c r="F25" s="31">
        <v>0.1091</v>
      </c>
      <c r="G25" s="31" t="str">
        <f>'[1]Лист1 (2)'!G25</f>
        <v>&lt;0,001</v>
      </c>
      <c r="H25" s="31">
        <v>2.1399999999999999E-2</v>
      </c>
      <c r="I25" s="31">
        <v>1.4200000000000001E-2</v>
      </c>
      <c r="J25" s="31">
        <v>8.3000000000000001E-3</v>
      </c>
      <c r="K25" s="31">
        <v>1.0999999999999999E-2</v>
      </c>
      <c r="L25" s="31">
        <v>0.67100000000000004</v>
      </c>
      <c r="M25" s="31">
        <v>0.14580000000000001</v>
      </c>
      <c r="N25" s="32">
        <v>0.69910000000000005</v>
      </c>
      <c r="O25" s="43"/>
      <c r="P25" s="34">
        <v>34.3005</v>
      </c>
      <c r="Q25" s="35">
        <f t="shared" si="1"/>
        <v>9.5279166666666661</v>
      </c>
      <c r="R25" s="62"/>
      <c r="S25" s="34">
        <v>38.035299999999999</v>
      </c>
      <c r="T25" s="35">
        <f t="shared" si="2"/>
        <v>10.565361111111111</v>
      </c>
      <c r="U25" s="36"/>
      <c r="V25" s="34">
        <v>49.922699999999999</v>
      </c>
      <c r="W25" s="35">
        <f t="shared" si="3"/>
        <v>13.867416666666665</v>
      </c>
      <c r="X25" s="37">
        <v>-21.1</v>
      </c>
      <c r="Y25" s="38">
        <v>-8.9</v>
      </c>
      <c r="Z25" s="39" t="s">
        <v>56</v>
      </c>
      <c r="AA25" s="39" t="s">
        <v>56</v>
      </c>
      <c r="AB25" s="40"/>
      <c r="AC25" s="41">
        <v>2.2949999999999999</v>
      </c>
      <c r="AD25" s="20">
        <f t="shared" si="0"/>
        <v>99.999300000000005</v>
      </c>
      <c r="AE25" s="21" t="str">
        <f t="shared" si="4"/>
        <v xml:space="preserve"> </v>
      </c>
      <c r="AF25" s="7"/>
      <c r="AG25" s="7"/>
      <c r="AH25" s="7"/>
    </row>
    <row r="26" spans="1:34" ht="15.75" x14ac:dyDescent="0.25">
      <c r="A26" s="30">
        <v>16</v>
      </c>
      <c r="B26" s="31">
        <v>96.042100000000005</v>
      </c>
      <c r="C26" s="31">
        <v>2.1698</v>
      </c>
      <c r="D26" s="31">
        <v>0.68469999999999998</v>
      </c>
      <c r="E26" s="31">
        <v>0.1115</v>
      </c>
      <c r="F26" s="31">
        <v>0.1081</v>
      </c>
      <c r="G26" s="31" t="str">
        <f>'[1]Лист1 (2)'!G26</f>
        <v>&lt;0,001</v>
      </c>
      <c r="H26" s="31">
        <v>2.1100000000000001E-2</v>
      </c>
      <c r="I26" s="31">
        <v>1.4E-2</v>
      </c>
      <c r="J26" s="31">
        <v>7.1999999999999998E-3</v>
      </c>
      <c r="K26" s="31">
        <v>1.18E-2</v>
      </c>
      <c r="L26" s="31">
        <v>0.68420000000000003</v>
      </c>
      <c r="M26" s="31">
        <v>0.14480000000000001</v>
      </c>
      <c r="N26" s="32">
        <v>0.69910000000000005</v>
      </c>
      <c r="O26" s="43"/>
      <c r="P26" s="34">
        <v>34.2898</v>
      </c>
      <c r="Q26" s="35">
        <f t="shared" si="1"/>
        <v>9.5249444444444435</v>
      </c>
      <c r="R26" s="62"/>
      <c r="S26" s="34">
        <v>38.023600000000002</v>
      </c>
      <c r="T26" s="35">
        <f t="shared" si="2"/>
        <v>10.562111111111111</v>
      </c>
      <c r="U26" s="36"/>
      <c r="V26" s="34">
        <v>49.910400000000003</v>
      </c>
      <c r="W26" s="35">
        <f t="shared" si="3"/>
        <v>13.864000000000001</v>
      </c>
      <c r="X26" s="37">
        <v>-15.4</v>
      </c>
      <c r="Y26" s="38">
        <v>-9.1</v>
      </c>
      <c r="Z26" s="39"/>
      <c r="AA26" s="39"/>
      <c r="AB26" s="40"/>
      <c r="AC26" s="41">
        <v>2.1019999999999999</v>
      </c>
      <c r="AD26" s="20">
        <f t="shared" si="0"/>
        <v>99.999300000000005</v>
      </c>
      <c r="AE26" s="21" t="str">
        <f t="shared" si="4"/>
        <v xml:space="preserve"> </v>
      </c>
      <c r="AF26" s="7"/>
      <c r="AG26" s="7"/>
      <c r="AH26" s="7"/>
    </row>
    <row r="27" spans="1:34" ht="15.75" x14ac:dyDescent="0.25">
      <c r="A27" s="30">
        <v>17</v>
      </c>
      <c r="B27" s="31">
        <v>95.908600000000007</v>
      </c>
      <c r="C27" s="31">
        <v>2.2296</v>
      </c>
      <c r="D27" s="31">
        <v>0.70509999999999995</v>
      </c>
      <c r="E27" s="31">
        <v>0.1129</v>
      </c>
      <c r="F27" s="31">
        <v>0.1139</v>
      </c>
      <c r="G27" s="31" t="str">
        <f>'[1]Лист1 (2)'!G27</f>
        <v>&lt;0,001</v>
      </c>
      <c r="H27" s="31">
        <v>2.2700000000000001E-2</v>
      </c>
      <c r="I27" s="31">
        <v>1.5699999999999999E-2</v>
      </c>
      <c r="J27" s="31">
        <v>1.06E-2</v>
      </c>
      <c r="K27" s="31">
        <v>1.0999999999999999E-2</v>
      </c>
      <c r="L27" s="31">
        <v>0.71350000000000002</v>
      </c>
      <c r="M27" s="31">
        <v>0.15570000000000001</v>
      </c>
      <c r="N27" s="32">
        <v>0.70020000000000004</v>
      </c>
      <c r="O27" s="43"/>
      <c r="P27" s="34">
        <v>34.316099999999999</v>
      </c>
      <c r="Q27" s="35">
        <f t="shared" si="1"/>
        <v>9.5322499999999994</v>
      </c>
      <c r="R27" s="62"/>
      <c r="S27" s="34">
        <v>38.051299999999998</v>
      </c>
      <c r="T27" s="35">
        <f t="shared" si="2"/>
        <v>10.569805555555554</v>
      </c>
      <c r="U27" s="36"/>
      <c r="V27" s="34">
        <v>49.9054</v>
      </c>
      <c r="W27" s="35">
        <f t="shared" si="3"/>
        <v>13.862611111111111</v>
      </c>
      <c r="X27" s="37">
        <v>-19.100000000000001</v>
      </c>
      <c r="Y27" s="38">
        <v>-9.5</v>
      </c>
      <c r="Z27" s="39"/>
      <c r="AA27" s="39"/>
      <c r="AB27" s="40"/>
      <c r="AC27" s="41">
        <v>2.4550000000000001</v>
      </c>
      <c r="AD27" s="20">
        <f t="shared" si="0"/>
        <v>99.999299999999991</v>
      </c>
      <c r="AE27" s="21" t="str">
        <f t="shared" si="4"/>
        <v xml:space="preserve"> </v>
      </c>
      <c r="AF27" s="7"/>
      <c r="AG27" s="7"/>
      <c r="AH27" s="7"/>
    </row>
    <row r="28" spans="1:34" ht="15.75" x14ac:dyDescent="0.25">
      <c r="A28" s="30">
        <v>18</v>
      </c>
      <c r="B28" s="31">
        <v>95.848600000000005</v>
      </c>
      <c r="C28" s="31">
        <v>2.2604000000000002</v>
      </c>
      <c r="D28" s="31">
        <v>0.71930000000000005</v>
      </c>
      <c r="E28" s="31">
        <v>0.1148</v>
      </c>
      <c r="F28" s="31">
        <v>0.1169</v>
      </c>
      <c r="G28" s="31" t="str">
        <f>'[1]Лист1 (2)'!G28</f>
        <v>&lt;0,001</v>
      </c>
      <c r="H28" s="31">
        <v>2.3900000000000001E-2</v>
      </c>
      <c r="I28" s="31">
        <v>1.67E-2</v>
      </c>
      <c r="J28" s="31">
        <v>1.2200000000000001E-2</v>
      </c>
      <c r="K28" s="31">
        <v>1.1299999999999999E-2</v>
      </c>
      <c r="L28" s="31">
        <v>0.71540000000000004</v>
      </c>
      <c r="M28" s="31">
        <v>0.15989999999999999</v>
      </c>
      <c r="N28" s="32">
        <v>0.70079999999999998</v>
      </c>
      <c r="O28" s="43"/>
      <c r="P28" s="34">
        <v>34.337600000000002</v>
      </c>
      <c r="Q28" s="35">
        <f t="shared" si="1"/>
        <v>9.5382222222222222</v>
      </c>
      <c r="R28" s="62"/>
      <c r="S28" s="34">
        <v>38.074199999999998</v>
      </c>
      <c r="T28" s="35">
        <f t="shared" si="2"/>
        <v>10.576166666666666</v>
      </c>
      <c r="U28" s="36"/>
      <c r="V28" s="34">
        <v>49.914400000000001</v>
      </c>
      <c r="W28" s="35">
        <f t="shared" si="3"/>
        <v>13.86511111111111</v>
      </c>
      <c r="X28" s="37">
        <v>-23.1</v>
      </c>
      <c r="Y28" s="38">
        <v>-10.5</v>
      </c>
      <c r="Z28" s="39"/>
      <c r="AA28" s="39"/>
      <c r="AB28" s="40"/>
      <c r="AC28" s="41">
        <v>2.7970000000000002</v>
      </c>
      <c r="AD28" s="20">
        <f t="shared" si="0"/>
        <v>99.999400000000023</v>
      </c>
      <c r="AE28" s="21" t="str">
        <f t="shared" si="4"/>
        <v xml:space="preserve"> </v>
      </c>
      <c r="AF28" s="7"/>
      <c r="AG28" s="7"/>
      <c r="AH28" s="7"/>
    </row>
    <row r="29" spans="1:34" ht="15.75" x14ac:dyDescent="0.25">
      <c r="A29" s="30">
        <v>19</v>
      </c>
      <c r="B29" s="31">
        <v>95.8095</v>
      </c>
      <c r="C29" s="31">
        <v>2.2757000000000001</v>
      </c>
      <c r="D29" s="31">
        <v>0.71989999999999998</v>
      </c>
      <c r="E29" s="31">
        <v>0.1157</v>
      </c>
      <c r="F29" s="31">
        <v>0.1177</v>
      </c>
      <c r="G29" s="31" t="str">
        <f>'[1]Лист1 (2)'!G29</f>
        <v>&lt;0,001</v>
      </c>
      <c r="H29" s="31">
        <v>2.3699999999999999E-2</v>
      </c>
      <c r="I29" s="31">
        <v>1.6500000000000001E-2</v>
      </c>
      <c r="J29" s="31">
        <v>1.17E-2</v>
      </c>
      <c r="K29" s="31">
        <v>1.1900000000000001E-2</v>
      </c>
      <c r="L29" s="31">
        <v>0.73450000000000004</v>
      </c>
      <c r="M29" s="31">
        <v>0.16270000000000001</v>
      </c>
      <c r="N29" s="32">
        <v>0.70099999999999996</v>
      </c>
      <c r="O29" s="43"/>
      <c r="P29" s="34">
        <v>34.334499999999998</v>
      </c>
      <c r="Q29" s="35">
        <f t="shared" si="1"/>
        <v>9.5373611111111103</v>
      </c>
      <c r="R29" s="62"/>
      <c r="S29" s="34">
        <v>38.070599999999999</v>
      </c>
      <c r="T29" s="35">
        <f t="shared" si="2"/>
        <v>10.575166666666666</v>
      </c>
      <c r="U29" s="36"/>
      <c r="V29" s="34">
        <v>49.901400000000002</v>
      </c>
      <c r="W29" s="35">
        <f t="shared" si="3"/>
        <v>13.861499999999999</v>
      </c>
      <c r="X29" s="37">
        <v>-22.9</v>
      </c>
      <c r="Y29" s="38">
        <v>-9.9</v>
      </c>
      <c r="Z29" s="39"/>
      <c r="AA29" s="39"/>
      <c r="AB29" s="40"/>
      <c r="AC29" s="41">
        <v>2.028</v>
      </c>
      <c r="AD29" s="20">
        <f t="shared" si="0"/>
        <v>99.999499999999998</v>
      </c>
      <c r="AE29" s="21" t="str">
        <f t="shared" si="4"/>
        <v xml:space="preserve"> </v>
      </c>
      <c r="AF29" s="7"/>
      <c r="AG29" s="7"/>
      <c r="AH29" s="7"/>
    </row>
    <row r="30" spans="1:34" ht="15.75" x14ac:dyDescent="0.25">
      <c r="A30" s="30">
        <v>20</v>
      </c>
      <c r="B30" s="31">
        <v>95.898200000000003</v>
      </c>
      <c r="C30" s="31">
        <v>2.2360000000000002</v>
      </c>
      <c r="D30" s="31">
        <v>0.70489999999999997</v>
      </c>
      <c r="E30" s="31">
        <v>0.1145</v>
      </c>
      <c r="F30" s="31">
        <v>0.114</v>
      </c>
      <c r="G30" s="31" t="str">
        <f>'[1]Лист1 (2)'!G30</f>
        <v>&lt;0,001</v>
      </c>
      <c r="H30" s="31">
        <v>2.2599999999999999E-2</v>
      </c>
      <c r="I30" s="31">
        <v>1.54E-2</v>
      </c>
      <c r="J30" s="31">
        <v>1.0999999999999999E-2</v>
      </c>
      <c r="K30" s="31">
        <v>1.1900000000000001E-2</v>
      </c>
      <c r="L30" s="31">
        <v>0.7157</v>
      </c>
      <c r="M30" s="31">
        <v>0.15529999999999999</v>
      </c>
      <c r="N30" s="32">
        <v>0.70030000000000003</v>
      </c>
      <c r="O30" s="43"/>
      <c r="P30" s="34">
        <v>34.918100000000003</v>
      </c>
      <c r="Q30" s="35">
        <f t="shared" si="1"/>
        <v>9.6994722222222229</v>
      </c>
      <c r="R30" s="62"/>
      <c r="S30" s="34">
        <v>38.053400000000003</v>
      </c>
      <c r="T30" s="35">
        <f t="shared" si="2"/>
        <v>10.570388888888889</v>
      </c>
      <c r="U30" s="36"/>
      <c r="V30" s="34">
        <v>49.905500000000004</v>
      </c>
      <c r="W30" s="35">
        <f t="shared" si="3"/>
        <v>13.86263888888889</v>
      </c>
      <c r="X30" s="37">
        <v>-21.8</v>
      </c>
      <c r="Y30" s="38">
        <v>-9.6</v>
      </c>
      <c r="Z30" s="39"/>
      <c r="AA30" s="39"/>
      <c r="AB30" s="40"/>
      <c r="AC30" s="41">
        <v>1.712</v>
      </c>
      <c r="AD30" s="20">
        <f t="shared" si="0"/>
        <v>99.999499999999998</v>
      </c>
      <c r="AE30" s="21" t="str">
        <f t="shared" si="4"/>
        <v xml:space="preserve"> </v>
      </c>
      <c r="AF30" s="7"/>
      <c r="AG30" s="7"/>
      <c r="AH30" s="7"/>
    </row>
    <row r="31" spans="1:34" ht="15.75" x14ac:dyDescent="0.25">
      <c r="A31" s="30">
        <v>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43"/>
      <c r="P31" s="44">
        <v>34.918100000000003</v>
      </c>
      <c r="Q31" s="45">
        <f t="shared" si="1"/>
        <v>9.6994722222222229</v>
      </c>
      <c r="R31" s="62"/>
      <c r="S31" s="44">
        <v>38.053400000000003</v>
      </c>
      <c r="T31" s="45">
        <f t="shared" si="2"/>
        <v>10.570388888888889</v>
      </c>
      <c r="U31" s="36"/>
      <c r="V31" s="44">
        <v>49.905500000000004</v>
      </c>
      <c r="W31" s="45">
        <f t="shared" si="3"/>
        <v>13.86263888888889</v>
      </c>
      <c r="X31" s="37"/>
      <c r="Y31" s="38"/>
      <c r="Z31" s="39"/>
      <c r="AA31" s="39"/>
      <c r="AB31" s="40"/>
      <c r="AC31" s="41">
        <v>2.1190000000000002</v>
      </c>
      <c r="AD31" s="20">
        <f t="shared" si="0"/>
        <v>0</v>
      </c>
      <c r="AE31" s="21" t="str">
        <f t="shared" si="4"/>
        <v xml:space="preserve"> </v>
      </c>
      <c r="AF31" s="7"/>
      <c r="AG31" s="7"/>
      <c r="AH31" s="7"/>
    </row>
    <row r="32" spans="1:34" ht="15.75" x14ac:dyDescent="0.25">
      <c r="A32" s="30">
        <v>22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43"/>
      <c r="P32" s="44">
        <v>34.918100000000003</v>
      </c>
      <c r="Q32" s="45">
        <f t="shared" si="1"/>
        <v>9.6994722222222229</v>
      </c>
      <c r="R32" s="62"/>
      <c r="S32" s="44">
        <v>38.053400000000003</v>
      </c>
      <c r="T32" s="45">
        <f t="shared" si="2"/>
        <v>10.570388888888889</v>
      </c>
      <c r="U32" s="36"/>
      <c r="V32" s="44">
        <v>49.905500000000004</v>
      </c>
      <c r="W32" s="45">
        <f t="shared" si="3"/>
        <v>13.86263888888889</v>
      </c>
      <c r="X32" s="37"/>
      <c r="Y32" s="38"/>
      <c r="Z32" s="39"/>
      <c r="AA32" s="39"/>
      <c r="AB32" s="40"/>
      <c r="AC32" s="41">
        <v>2.4620000000000002</v>
      </c>
      <c r="AD32" s="20">
        <f t="shared" si="0"/>
        <v>0</v>
      </c>
      <c r="AE32" s="21" t="str">
        <f t="shared" si="4"/>
        <v xml:space="preserve"> </v>
      </c>
      <c r="AF32" s="7"/>
      <c r="AG32" s="7"/>
      <c r="AH32" s="7"/>
    </row>
    <row r="33" spans="1:34" ht="15.75" x14ac:dyDescent="0.25">
      <c r="A33" s="30">
        <v>23</v>
      </c>
      <c r="B33" s="31">
        <v>95.968100000000007</v>
      </c>
      <c r="C33" s="31">
        <v>2.202</v>
      </c>
      <c r="D33" s="31">
        <v>0.69689999999999996</v>
      </c>
      <c r="E33" s="31">
        <v>0.11360000000000001</v>
      </c>
      <c r="F33" s="31">
        <v>0.1129</v>
      </c>
      <c r="G33" s="31" t="str">
        <f>'[1]Лист1 (2)'!G33</f>
        <v>&lt;0,001</v>
      </c>
      <c r="H33" s="31">
        <v>2.23E-2</v>
      </c>
      <c r="I33" s="31">
        <v>1.5100000000000001E-2</v>
      </c>
      <c r="J33" s="31">
        <v>1.24E-2</v>
      </c>
      <c r="K33" s="31">
        <v>1.09E-2</v>
      </c>
      <c r="L33" s="31">
        <v>0.69430000000000003</v>
      </c>
      <c r="M33" s="31">
        <v>0.151</v>
      </c>
      <c r="N33" s="32">
        <v>0.69979999999999998</v>
      </c>
      <c r="O33" s="43"/>
      <c r="P33" s="34">
        <v>34.313499999999998</v>
      </c>
      <c r="Q33" s="35">
        <f t="shared" si="1"/>
        <v>9.5315277777777769</v>
      </c>
      <c r="R33" s="62"/>
      <c r="S33" s="34">
        <v>38.0488</v>
      </c>
      <c r="T33" s="35">
        <f t="shared" si="2"/>
        <v>10.569111111111111</v>
      </c>
      <c r="U33" s="36"/>
      <c r="V33" s="34">
        <v>49.915999999999997</v>
      </c>
      <c r="W33" s="35">
        <f t="shared" si="3"/>
        <v>13.865555555555554</v>
      </c>
      <c r="X33" s="37">
        <v>-21.5</v>
      </c>
      <c r="Y33" s="38">
        <v>-9.1</v>
      </c>
      <c r="Z33" s="39"/>
      <c r="AA33" s="39"/>
      <c r="AB33" s="40"/>
      <c r="AC33" s="41">
        <v>2.496</v>
      </c>
      <c r="AD33" s="20">
        <f>SUM(B33:M33)+$K$42+$N$42</f>
        <v>99.999500000000012</v>
      </c>
      <c r="AE33" s="21" t="str">
        <f>IF(AD33=100,"ОК"," ")</f>
        <v xml:space="preserve"> </v>
      </c>
      <c r="AF33" s="7"/>
      <c r="AG33" s="7"/>
      <c r="AH33" s="7"/>
    </row>
    <row r="34" spans="1:34" ht="15.75" x14ac:dyDescent="0.25">
      <c r="A34" s="30">
        <v>24</v>
      </c>
      <c r="B34" s="31">
        <v>96.009100000000004</v>
      </c>
      <c r="C34" s="31">
        <v>2.1755</v>
      </c>
      <c r="D34" s="31">
        <v>0.68740000000000001</v>
      </c>
      <c r="E34" s="31">
        <v>0.1124</v>
      </c>
      <c r="F34" s="31">
        <v>0.1115</v>
      </c>
      <c r="G34" s="31" t="str">
        <f>'[1]Лист1 (2)'!G34</f>
        <v>&lt;0,001</v>
      </c>
      <c r="H34" s="31">
        <v>2.23E-2</v>
      </c>
      <c r="I34" s="31">
        <v>1.52E-2</v>
      </c>
      <c r="J34" s="31">
        <v>1.2200000000000001E-2</v>
      </c>
      <c r="K34" s="31">
        <v>1.14E-2</v>
      </c>
      <c r="L34" s="31">
        <v>0.68969999999999998</v>
      </c>
      <c r="M34" s="31">
        <v>0.15290000000000001</v>
      </c>
      <c r="N34" s="32">
        <v>0.69950000000000001</v>
      </c>
      <c r="O34" s="43"/>
      <c r="P34" s="34">
        <v>34.300400000000003</v>
      </c>
      <c r="Q34" s="35">
        <f t="shared" si="1"/>
        <v>9.5278888888888904</v>
      </c>
      <c r="R34" s="62"/>
      <c r="S34" s="34">
        <v>38.034799999999997</v>
      </c>
      <c r="T34" s="35">
        <f t="shared" si="2"/>
        <v>10.565222222222221</v>
      </c>
      <c r="U34" s="36"/>
      <c r="V34" s="34">
        <v>49.908799999999999</v>
      </c>
      <c r="W34" s="35">
        <f t="shared" si="3"/>
        <v>13.863555555555555</v>
      </c>
      <c r="X34" s="37">
        <v>-17.100000000000001</v>
      </c>
      <c r="Y34" s="38">
        <v>-7.4</v>
      </c>
      <c r="Z34" s="39"/>
      <c r="AA34" s="39"/>
      <c r="AB34" s="40"/>
      <c r="AC34" s="41">
        <v>2.4140000000000001</v>
      </c>
      <c r="AD34" s="20">
        <f t="shared" si="0"/>
        <v>99.999600000000001</v>
      </c>
      <c r="AE34" s="21" t="str">
        <f t="shared" si="4"/>
        <v xml:space="preserve"> </v>
      </c>
      <c r="AF34" s="7"/>
      <c r="AG34" s="7"/>
      <c r="AH34" s="7"/>
    </row>
    <row r="35" spans="1:34" ht="15.75" x14ac:dyDescent="0.25">
      <c r="A35" s="30">
        <v>25</v>
      </c>
      <c r="B35" s="31">
        <v>96.144599999999997</v>
      </c>
      <c r="C35" s="31">
        <v>2.0893000000000002</v>
      </c>
      <c r="D35" s="31">
        <v>0.6542</v>
      </c>
      <c r="E35" s="31">
        <v>0.108</v>
      </c>
      <c r="F35" s="31">
        <v>0.10630000000000001</v>
      </c>
      <c r="G35" s="31" t="str">
        <f>'[1]Лист1 (2)'!G35</f>
        <v>&lt;0,001</v>
      </c>
      <c r="H35" s="31">
        <v>2.0400000000000001E-2</v>
      </c>
      <c r="I35" s="31">
        <v>1.38E-2</v>
      </c>
      <c r="J35" s="31">
        <v>9.7999999999999997E-3</v>
      </c>
      <c r="K35" s="31">
        <v>1.15E-2</v>
      </c>
      <c r="L35" s="31">
        <v>0.69589999999999996</v>
      </c>
      <c r="M35" s="31">
        <v>0.14580000000000001</v>
      </c>
      <c r="N35" s="32">
        <v>0.69820000000000004</v>
      </c>
      <c r="O35" s="43"/>
      <c r="P35" s="34">
        <v>34.246699999999997</v>
      </c>
      <c r="Q35" s="35">
        <f t="shared" si="1"/>
        <v>9.5129722222222206</v>
      </c>
      <c r="R35" s="62"/>
      <c r="S35" s="34">
        <v>37.9773</v>
      </c>
      <c r="T35" s="35">
        <f t="shared" si="2"/>
        <v>10.549249999999999</v>
      </c>
      <c r="U35" s="36"/>
      <c r="V35" s="34">
        <v>49.878500000000003</v>
      </c>
      <c r="W35" s="35">
        <f t="shared" si="3"/>
        <v>13.85513888888889</v>
      </c>
      <c r="X35" s="37">
        <v>-17.399999999999999</v>
      </c>
      <c r="Y35" s="38">
        <v>-7.2</v>
      </c>
      <c r="Z35" s="39"/>
      <c r="AA35" s="39"/>
      <c r="AB35" s="40" t="s">
        <v>54</v>
      </c>
      <c r="AC35" s="41">
        <v>2.8889999999999998</v>
      </c>
      <c r="AD35" s="20">
        <f t="shared" si="0"/>
        <v>99.999599999999987</v>
      </c>
      <c r="AE35" s="21" t="str">
        <f t="shared" si="4"/>
        <v xml:space="preserve"> </v>
      </c>
      <c r="AF35" s="7"/>
      <c r="AG35" s="7"/>
      <c r="AH35" s="7"/>
    </row>
    <row r="36" spans="1:34" ht="15.75" x14ac:dyDescent="0.25">
      <c r="A36" s="30">
        <v>26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  <c r="O36" s="43"/>
      <c r="P36" s="44">
        <v>34.246699999999997</v>
      </c>
      <c r="Q36" s="45">
        <v>9.51</v>
      </c>
      <c r="R36" s="62"/>
      <c r="S36" s="44">
        <v>37.9773</v>
      </c>
      <c r="T36" s="45">
        <f t="shared" si="2"/>
        <v>10.549249999999999</v>
      </c>
      <c r="U36" s="36"/>
      <c r="V36" s="44">
        <v>49.878500000000003</v>
      </c>
      <c r="W36" s="45">
        <f t="shared" si="3"/>
        <v>13.85513888888889</v>
      </c>
      <c r="X36" s="37"/>
      <c r="Y36" s="38"/>
      <c r="Z36" s="39"/>
      <c r="AA36" s="39"/>
      <c r="AB36" s="40"/>
      <c r="AC36" s="41">
        <v>2.1920000000000002</v>
      </c>
      <c r="AD36" s="20">
        <f t="shared" si="0"/>
        <v>0</v>
      </c>
      <c r="AE36" s="21" t="str">
        <f t="shared" si="4"/>
        <v xml:space="preserve"> </v>
      </c>
      <c r="AF36" s="7"/>
      <c r="AG36" s="7"/>
      <c r="AH36" s="7"/>
    </row>
    <row r="37" spans="1:34" ht="15.75" x14ac:dyDescent="0.25">
      <c r="A37" s="30">
        <v>27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43"/>
      <c r="P37" s="44">
        <v>34.246699999999997</v>
      </c>
      <c r="Q37" s="45">
        <f t="shared" si="1"/>
        <v>9.5129722222222206</v>
      </c>
      <c r="R37" s="62"/>
      <c r="S37" s="44">
        <v>37.9773</v>
      </c>
      <c r="T37" s="45">
        <f t="shared" si="2"/>
        <v>10.549249999999999</v>
      </c>
      <c r="U37" s="36"/>
      <c r="V37" s="44">
        <v>49.878500000000003</v>
      </c>
      <c r="W37" s="45">
        <f t="shared" si="3"/>
        <v>13.85513888888889</v>
      </c>
      <c r="X37" s="37"/>
      <c r="Y37" s="38"/>
      <c r="Z37" s="39"/>
      <c r="AA37" s="39"/>
      <c r="AB37" s="40"/>
      <c r="AC37" s="41">
        <v>1.27</v>
      </c>
      <c r="AD37" s="20">
        <f t="shared" si="0"/>
        <v>0</v>
      </c>
      <c r="AE37" s="21" t="str">
        <f t="shared" si="4"/>
        <v xml:space="preserve"> </v>
      </c>
      <c r="AF37" s="7"/>
      <c r="AG37" s="7"/>
      <c r="AH37" s="7"/>
    </row>
    <row r="38" spans="1:34" ht="15.75" x14ac:dyDescent="0.25">
      <c r="A38" s="30">
        <v>28</v>
      </c>
      <c r="B38" s="31">
        <v>96.036100000000005</v>
      </c>
      <c r="C38" s="31">
        <v>2.1307999999999998</v>
      </c>
      <c r="D38" s="31">
        <v>0.66149999999999998</v>
      </c>
      <c r="E38" s="31">
        <v>0.1055</v>
      </c>
      <c r="F38" s="31">
        <v>0.1057</v>
      </c>
      <c r="G38" s="31" t="str">
        <f>'[1]Лист1 (2)'!G38</f>
        <v>&lt;0,001</v>
      </c>
      <c r="H38" s="31">
        <v>2.06E-2</v>
      </c>
      <c r="I38" s="31">
        <v>1.3899999999999999E-2</v>
      </c>
      <c r="J38" s="31">
        <v>9.4999999999999998E-3</v>
      </c>
      <c r="K38" s="31">
        <v>1.14E-2</v>
      </c>
      <c r="L38" s="31">
        <v>0.7581</v>
      </c>
      <c r="M38" s="31">
        <v>0.1464</v>
      </c>
      <c r="N38" s="32">
        <v>0.69879999999999998</v>
      </c>
      <c r="O38" s="43"/>
      <c r="P38" s="34">
        <v>34.238</v>
      </c>
      <c r="Q38" s="35">
        <f t="shared" si="1"/>
        <v>9.5105555555555554</v>
      </c>
      <c r="R38" s="62"/>
      <c r="S38" s="34">
        <v>37.967100000000002</v>
      </c>
      <c r="T38" s="35">
        <f t="shared" si="2"/>
        <v>10.546416666666667</v>
      </c>
      <c r="U38" s="36"/>
      <c r="V38" s="34">
        <v>49.844099999999997</v>
      </c>
      <c r="W38" s="35">
        <f t="shared" si="3"/>
        <v>13.845583333333332</v>
      </c>
      <c r="X38" s="37">
        <v>-20.3</v>
      </c>
      <c r="Y38" s="38">
        <v>-8.9</v>
      </c>
      <c r="Z38" s="39"/>
      <c r="AA38" s="39"/>
      <c r="AB38" s="40"/>
      <c r="AC38" s="41">
        <v>2.0720000000000001</v>
      </c>
      <c r="AD38" s="20">
        <f t="shared" si="0"/>
        <v>99.999500000000012</v>
      </c>
      <c r="AE38" s="21" t="str">
        <f t="shared" si="4"/>
        <v xml:space="preserve"> </v>
      </c>
      <c r="AF38" s="7"/>
      <c r="AG38" s="7"/>
      <c r="AH38" s="7"/>
    </row>
    <row r="39" spans="1:34" ht="15.75" x14ac:dyDescent="0.25">
      <c r="A39" s="30">
        <v>29</v>
      </c>
      <c r="B39" s="31">
        <v>95.947900000000004</v>
      </c>
      <c r="C39" s="31">
        <v>2.1793</v>
      </c>
      <c r="D39" s="31">
        <v>0.66990000000000005</v>
      </c>
      <c r="E39" s="31">
        <v>0.10589999999999999</v>
      </c>
      <c r="F39" s="31">
        <v>0.1065</v>
      </c>
      <c r="G39" s="31" t="str">
        <f>'[1]Лист1 (2)'!G39</f>
        <v>&lt;0,001</v>
      </c>
      <c r="H39" s="31">
        <v>2.0799999999999999E-2</v>
      </c>
      <c r="I39" s="31">
        <v>1.41E-2</v>
      </c>
      <c r="J39" s="31">
        <v>9.5999999999999992E-3</v>
      </c>
      <c r="K39" s="31">
        <v>1.1299999999999999E-2</v>
      </c>
      <c r="L39" s="31">
        <v>0.7883</v>
      </c>
      <c r="M39" s="31">
        <v>0.14580000000000001</v>
      </c>
      <c r="N39" s="32">
        <v>0.69940000000000002</v>
      </c>
      <c r="O39" s="43"/>
      <c r="P39" s="34">
        <v>34.246699999999997</v>
      </c>
      <c r="Q39" s="35">
        <f t="shared" si="1"/>
        <v>9.5129722222222206</v>
      </c>
      <c r="R39" s="62"/>
      <c r="S39" s="34">
        <v>37.976100000000002</v>
      </c>
      <c r="T39" s="35">
        <f t="shared" si="2"/>
        <v>10.548916666666667</v>
      </c>
      <c r="U39" s="36"/>
      <c r="V39" s="34">
        <v>49.835900000000002</v>
      </c>
      <c r="W39" s="35">
        <f t="shared" si="3"/>
        <v>13.843305555555556</v>
      </c>
      <c r="X39" s="37">
        <v>-20.100000000000001</v>
      </c>
      <c r="Y39" s="38">
        <v>-9</v>
      </c>
      <c r="Z39" s="39"/>
      <c r="AA39" s="39"/>
      <c r="AB39" s="40"/>
      <c r="AC39" s="41">
        <v>2.754</v>
      </c>
      <c r="AD39" s="20">
        <f t="shared" si="0"/>
        <v>99.999400000000009</v>
      </c>
      <c r="AE39" s="21" t="str">
        <f t="shared" si="4"/>
        <v xml:space="preserve"> </v>
      </c>
      <c r="AF39" s="7"/>
      <c r="AG39" s="7"/>
      <c r="AH39" s="7"/>
    </row>
    <row r="40" spans="1:34" ht="15.75" x14ac:dyDescent="0.25">
      <c r="A40" s="30">
        <v>30</v>
      </c>
      <c r="B40" s="46">
        <v>95.960099999999997</v>
      </c>
      <c r="C40" s="31">
        <v>2.1652</v>
      </c>
      <c r="D40" s="31">
        <v>0.6694</v>
      </c>
      <c r="E40" s="31">
        <v>0.10580000000000001</v>
      </c>
      <c r="F40" s="31">
        <v>0.1066</v>
      </c>
      <c r="G40" s="31" t="str">
        <f>'[1]Лист1 (2)'!G40</f>
        <v>&lt;0,001</v>
      </c>
      <c r="H40" s="31">
        <v>2.1000000000000001E-2</v>
      </c>
      <c r="I40" s="31">
        <v>1.41E-2</v>
      </c>
      <c r="J40" s="31">
        <v>7.4000000000000003E-3</v>
      </c>
      <c r="K40" s="31">
        <v>1.18E-2</v>
      </c>
      <c r="L40" s="31">
        <v>0.79390000000000005</v>
      </c>
      <c r="M40" s="47">
        <v>0.14410000000000001</v>
      </c>
      <c r="N40" s="32">
        <v>0.69930000000000003</v>
      </c>
      <c r="O40" s="43"/>
      <c r="P40" s="34">
        <v>34.238599999999998</v>
      </c>
      <c r="Q40" s="35">
        <f t="shared" si="1"/>
        <v>9.5107222222222223</v>
      </c>
      <c r="R40" s="62"/>
      <c r="S40" s="34">
        <v>37.967300000000002</v>
      </c>
      <c r="T40" s="35">
        <f t="shared" si="2"/>
        <v>10.546472222222222</v>
      </c>
      <c r="U40" s="36"/>
      <c r="V40" s="34">
        <v>49.829300000000003</v>
      </c>
      <c r="W40" s="35">
        <f t="shared" si="3"/>
        <v>13.841472222222222</v>
      </c>
      <c r="X40" s="37">
        <v>-21.1</v>
      </c>
      <c r="Y40" s="38">
        <v>-10.3</v>
      </c>
      <c r="Z40" s="39"/>
      <c r="AA40" s="39"/>
      <c r="AB40" s="40"/>
      <c r="AC40" s="41">
        <f>2.334+0.084</f>
        <v>2.4180000000000001</v>
      </c>
      <c r="AD40" s="20">
        <f t="shared" si="0"/>
        <v>99.99939999999998</v>
      </c>
      <c r="AE40" s="21" t="str">
        <f t="shared" si="4"/>
        <v xml:space="preserve"> </v>
      </c>
      <c r="AF40" s="7"/>
      <c r="AG40" s="7"/>
      <c r="AH40" s="7"/>
    </row>
    <row r="41" spans="1:34" ht="16.5" thickBot="1" x14ac:dyDescent="0.3">
      <c r="A41" s="48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3"/>
      <c r="P41" s="54"/>
      <c r="Q41" s="45"/>
      <c r="R41" s="63"/>
      <c r="S41" s="54"/>
      <c r="T41" s="35"/>
      <c r="U41" s="64"/>
      <c r="V41" s="54"/>
      <c r="W41" s="35"/>
      <c r="X41" s="55"/>
      <c r="Y41" s="56"/>
      <c r="Z41" s="57"/>
      <c r="AA41" s="58"/>
      <c r="AB41" s="59"/>
      <c r="AC41" s="60"/>
      <c r="AD41" s="20">
        <f t="shared" si="0"/>
        <v>0</v>
      </c>
      <c r="AE41" s="21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19" t="s">
        <v>26</v>
      </c>
      <c r="B42" s="119"/>
      <c r="C42" s="119"/>
      <c r="D42" s="119"/>
      <c r="E42" s="119"/>
      <c r="F42" s="119"/>
      <c r="G42" s="119"/>
      <c r="H42" s="120"/>
      <c r="I42" s="121" t="s">
        <v>24</v>
      </c>
      <c r="J42" s="122"/>
      <c r="K42" s="18">
        <v>0</v>
      </c>
      <c r="L42" s="124" t="s">
        <v>25</v>
      </c>
      <c r="M42" s="125"/>
      <c r="N42" s="19">
        <v>0</v>
      </c>
      <c r="O42" s="126"/>
      <c r="P42" s="115">
        <f>SUMPRODUCT(P11:P41,AC11:AC41)/SUM(AC11:AC41)</f>
        <v>34.381434008822708</v>
      </c>
      <c r="Q42" s="115">
        <f>SUMPRODUCT(Q11:Q41,AC11:AC41)/SUM(AC11:AC41)</f>
        <v>9.5502985423963604</v>
      </c>
      <c r="R42" s="115"/>
      <c r="S42" s="115">
        <f>SUMPRODUCT(S11:S41,AC11:AC41)/SUM(AC11:AC41)</f>
        <v>38.059169002542646</v>
      </c>
      <c r="T42" s="117">
        <f>SUMPRODUCT(T11:T41,AC11:AC41)/SUM(AC11:AC41)</f>
        <v>10.571991389595182</v>
      </c>
      <c r="U42" s="65"/>
      <c r="V42" s="66"/>
      <c r="W42" s="66"/>
      <c r="X42" s="8"/>
      <c r="Y42" s="8"/>
      <c r="Z42" s="8"/>
      <c r="AA42" s="104" t="s">
        <v>47</v>
      </c>
      <c r="AB42" s="105"/>
      <c r="AC42" s="75">
        <v>65.286000000000001</v>
      </c>
      <c r="AD42" s="14"/>
      <c r="AE42" s="15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10" t="s">
        <v>3</v>
      </c>
      <c r="I43" s="111"/>
      <c r="J43" s="111"/>
      <c r="K43" s="111"/>
      <c r="L43" s="111"/>
      <c r="M43" s="111"/>
      <c r="N43" s="112"/>
      <c r="O43" s="127"/>
      <c r="P43" s="116"/>
      <c r="Q43" s="116"/>
      <c r="R43" s="116"/>
      <c r="S43" s="116"/>
      <c r="T43" s="118"/>
      <c r="U43" s="65"/>
      <c r="V43" s="67"/>
      <c r="W43" s="67"/>
      <c r="X43" s="5"/>
      <c r="Y43" s="5"/>
      <c r="Z43" s="5"/>
      <c r="AA43" s="5"/>
      <c r="AB43" s="5"/>
      <c r="AC43" s="6"/>
    </row>
    <row r="44" spans="1:34" ht="63.75" customHeight="1" x14ac:dyDescent="0.25">
      <c r="B44" s="128" t="s">
        <v>64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34" ht="26.25" x14ac:dyDescent="0.4">
      <c r="B45" s="69" t="s">
        <v>18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4" t="s">
        <v>57</v>
      </c>
      <c r="O45" s="74"/>
      <c r="P45" s="70"/>
      <c r="Q45" s="70"/>
      <c r="R45" s="70"/>
      <c r="S45" s="70"/>
      <c r="T45" s="70"/>
      <c r="U45" s="71"/>
      <c r="V45" s="76">
        <v>42705</v>
      </c>
      <c r="W45" s="76"/>
      <c r="X45" s="73"/>
    </row>
    <row r="46" spans="1:34" ht="38.25" customHeight="1" x14ac:dyDescent="0.35">
      <c r="B46" s="29"/>
      <c r="C46" s="29"/>
      <c r="D46" s="68" t="s">
        <v>5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68" t="s">
        <v>6</v>
      </c>
      <c r="P46" s="29"/>
      <c r="Q46" s="29"/>
      <c r="R46" s="68" t="s">
        <v>7</v>
      </c>
      <c r="S46" s="29"/>
      <c r="T46" s="29"/>
      <c r="U46" s="29"/>
      <c r="V46" s="68" t="s">
        <v>8</v>
      </c>
      <c r="W46" s="29"/>
    </row>
    <row r="47" spans="1:34" ht="26.25" x14ac:dyDescent="0.4">
      <c r="B47" s="69" t="s">
        <v>10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4" t="s">
        <v>58</v>
      </c>
      <c r="O47" s="74"/>
      <c r="P47" s="74"/>
      <c r="Q47" s="70"/>
      <c r="R47" s="70"/>
      <c r="S47" s="70"/>
      <c r="T47" s="70"/>
      <c r="U47" s="70"/>
      <c r="V47" s="76">
        <v>42705</v>
      </c>
      <c r="W47" s="76"/>
      <c r="X47" s="72"/>
    </row>
    <row r="48" spans="1:34" ht="29.25" customHeight="1" x14ac:dyDescent="0.35">
      <c r="B48" s="29"/>
      <c r="C48" s="29"/>
      <c r="D48" s="29"/>
      <c r="E48" s="68" t="s">
        <v>9</v>
      </c>
      <c r="F48" s="29"/>
      <c r="G48" s="29"/>
      <c r="H48" s="29"/>
      <c r="I48" s="29"/>
      <c r="J48" s="29"/>
      <c r="K48" s="29"/>
      <c r="L48" s="29"/>
      <c r="M48" s="29"/>
      <c r="N48" s="29"/>
      <c r="O48" s="68" t="s">
        <v>6</v>
      </c>
      <c r="P48" s="29"/>
      <c r="Q48" s="29"/>
      <c r="R48" s="68" t="s">
        <v>7</v>
      </c>
      <c r="S48" s="29"/>
      <c r="T48" s="29"/>
      <c r="U48" s="29"/>
      <c r="V48" s="68" t="s">
        <v>8</v>
      </c>
      <c r="W48" s="29"/>
    </row>
    <row r="49" spans="2:24" ht="26.25" x14ac:dyDescent="0.4">
      <c r="B49" s="69" t="s">
        <v>48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4" t="s">
        <v>59</v>
      </c>
      <c r="O49" s="74"/>
      <c r="P49" s="74"/>
      <c r="Q49" s="70"/>
      <c r="R49" s="70"/>
      <c r="S49" s="70"/>
      <c r="T49" s="70"/>
      <c r="U49" s="70"/>
      <c r="V49" s="76">
        <v>42705</v>
      </c>
      <c r="W49" s="76"/>
      <c r="X49" s="72"/>
    </row>
    <row r="50" spans="2:24" ht="21" x14ac:dyDescent="0.35">
      <c r="B50" s="29"/>
      <c r="C50" s="29"/>
      <c r="D50" s="29"/>
      <c r="E50" s="68" t="s">
        <v>49</v>
      </c>
      <c r="F50" s="29"/>
      <c r="G50" s="29"/>
      <c r="H50" s="29"/>
      <c r="I50" s="29"/>
      <c r="J50" s="29"/>
      <c r="K50" s="29"/>
      <c r="L50" s="29"/>
      <c r="M50" s="29"/>
      <c r="N50" s="29"/>
      <c r="O50" s="68" t="s">
        <v>6</v>
      </c>
      <c r="P50" s="29"/>
      <c r="Q50" s="29"/>
      <c r="R50" s="68" t="s">
        <v>7</v>
      </c>
      <c r="S50" s="29"/>
      <c r="T50" s="29"/>
      <c r="U50" s="29"/>
      <c r="V50" s="68" t="s">
        <v>8</v>
      </c>
      <c r="W50" s="29"/>
    </row>
    <row r="51" spans="2:24" ht="21" x14ac:dyDescent="0.3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3" spans="2:24" x14ac:dyDescent="0.25">
      <c r="B53" s="1" t="s">
        <v>50</v>
      </c>
    </row>
  </sheetData>
  <mergeCells count="45"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  <mergeCell ref="AC7:AC10"/>
    <mergeCell ref="N8:N10"/>
    <mergeCell ref="Z7:Z10"/>
    <mergeCell ref="Q9:Q10"/>
    <mergeCell ref="AA42:AB42"/>
    <mergeCell ref="W9:W10"/>
    <mergeCell ref="O9:O10"/>
    <mergeCell ref="P9:P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V45:W45"/>
    <mergeCell ref="V47:W47"/>
    <mergeCell ref="V49:W49"/>
    <mergeCell ref="AA7:AA10"/>
    <mergeCell ref="AB7:A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Камышанова Елена Сергеевна</cp:lastModifiedBy>
  <cp:lastPrinted>2016-12-01T12:36:49Z</cp:lastPrinted>
  <dcterms:created xsi:type="dcterms:W3CDTF">2016-10-07T07:24:19Z</dcterms:created>
  <dcterms:modified xsi:type="dcterms:W3CDTF">2016-12-01T12:38:15Z</dcterms:modified>
</cp:coreProperties>
</file>