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MYTIN-SN\Desktop\ФХП\"/>
    </mc:Choice>
  </mc:AlternateContent>
  <bookViews>
    <workbookView xWindow="5445" yWindow="90" windowWidth="19695" windowHeight="13125"/>
  </bookViews>
  <sheets>
    <sheet name="Лист1" sheetId="1" r:id="rId1"/>
    <sheet name="Лист2" sheetId="2" r:id="rId2"/>
  </sheets>
  <definedNames>
    <definedName name="_xlnm.Print_Area" localSheetId="0">Лист1!$A$1:$AC$50</definedName>
  </definedNames>
  <calcPr calcId="152511"/>
</workbook>
</file>

<file path=xl/calcChain.xml><?xml version="1.0" encoding="utf-8"?>
<calcChain xmlns="http://schemas.openxmlformats.org/spreadsheetml/2006/main">
  <c r="M4" i="2" l="1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" i="2"/>
  <c r="AC42" i="1" l="1"/>
  <c r="Q11" i="1" l="1"/>
  <c r="T11" i="1"/>
  <c r="W11" i="1"/>
  <c r="AD11" i="1"/>
  <c r="AE11" i="1" s="1"/>
  <c r="Q12" i="1"/>
  <c r="T12" i="1"/>
  <c r="W12" i="1"/>
  <c r="AD12" i="1"/>
  <c r="AE12" i="1" s="1"/>
  <c r="Q13" i="1"/>
  <c r="T13" i="1"/>
  <c r="W13" i="1"/>
  <c r="AD13" i="1"/>
  <c r="AE13" i="1" s="1"/>
  <c r="Q14" i="1"/>
  <c r="T14" i="1"/>
  <c r="W14" i="1"/>
  <c r="AD14" i="1"/>
  <c r="AE14" i="1" s="1"/>
  <c r="Q15" i="1"/>
  <c r="T15" i="1"/>
  <c r="W15" i="1"/>
  <c r="AD15" i="1"/>
  <c r="AE15" i="1" s="1"/>
  <c r="Q16" i="1"/>
  <c r="T16" i="1"/>
  <c r="W16" i="1"/>
  <c r="AD16" i="1"/>
  <c r="AE16" i="1" s="1"/>
  <c r="Q17" i="1"/>
  <c r="T17" i="1"/>
  <c r="W17" i="1"/>
  <c r="AD17" i="1"/>
  <c r="AE17" i="1" s="1"/>
  <c r="Q18" i="1"/>
  <c r="T18" i="1"/>
  <c r="W18" i="1"/>
  <c r="AD18" i="1"/>
  <c r="AE18" i="1" s="1"/>
  <c r="Q19" i="1"/>
  <c r="T19" i="1"/>
  <c r="W19" i="1"/>
  <c r="AD19" i="1"/>
  <c r="AE19" i="1" s="1"/>
  <c r="Q20" i="1"/>
  <c r="T20" i="1"/>
  <c r="W20" i="1"/>
  <c r="AD20" i="1"/>
  <c r="AE20" i="1" s="1"/>
  <c r="Q21" i="1"/>
  <c r="T21" i="1"/>
  <c r="W21" i="1"/>
  <c r="AD21" i="1"/>
  <c r="AE21" i="1" s="1"/>
  <c r="Q22" i="1"/>
  <c r="T22" i="1"/>
  <c r="W22" i="1"/>
  <c r="AD22" i="1"/>
  <c r="AE22" i="1" s="1"/>
  <c r="Q23" i="1"/>
  <c r="T23" i="1"/>
  <c r="W23" i="1"/>
  <c r="AD23" i="1"/>
  <c r="AE23" i="1" s="1"/>
  <c r="Q24" i="1"/>
  <c r="T24" i="1"/>
  <c r="W24" i="1"/>
  <c r="AD24" i="1"/>
  <c r="AE24" i="1" s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AD33" i="1"/>
  <c r="AE33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S42" i="1"/>
  <c r="P42" i="1"/>
  <c r="Q42" i="1" l="1"/>
  <c r="T42" i="1"/>
</calcChain>
</file>

<file path=xl/sharedStrings.xml><?xml version="1.0" encoding="utf-8"?>
<sst xmlns="http://schemas.openxmlformats.org/spreadsheetml/2006/main" count="78" uniqueCount="67">
  <si>
    <t>Число місяця</t>
  </si>
  <si>
    <t xml:space="preserve">Компонентний склад, % мол.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</si>
  <si>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</si>
  <si>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</si>
  <si>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</si>
  <si>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</si>
  <si>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</si>
  <si>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</si>
  <si>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</si>
  <si>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</si>
  <si>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</si>
  <si>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</si>
  <si>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</si>
  <si>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</si>
  <si>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</si>
  <si>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</si>
  <si>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Гелій</t>
  </si>
  <si>
    <t>Водень</t>
  </si>
  <si>
    <t>Умовно постійні компоненти, мол. % від 01.01.2016 р.</t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</si>
  <si>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</si>
  <si>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 xml:space="preserve">Температура вимірювання/згоряння при 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</si>
  <si>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</si>
  <si>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</si>
  <si>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</si>
  <si>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</si>
  <si>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</si>
  <si>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</si>
  <si>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</si>
  <si>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</si>
  <si>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</si>
  <si>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</si>
  <si>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</si>
  <si>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</si>
  <si>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</si>
  <si>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</si>
  <si>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</si>
  <si>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,    при 20 ºС,</t>
    </r>
    <r>
      <rPr>
        <b/>
        <vertAlign val="superscript"/>
        <sz val="11"/>
        <color indexed="8"/>
        <rFont val="Times New Roman"/>
        <family val="1"/>
        <charset val="204"/>
      </rPr>
      <t xml:space="preserve"> </t>
    </r>
  </si>
  <si>
    <t>20/25 ºС</t>
  </si>
  <si>
    <r>
      <t>Обсяг газу, тис. 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</si>
  <si>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Всього :</t>
  </si>
  <si>
    <t>Начальник  Харківського ЛВУМГ</t>
  </si>
  <si>
    <t>Ханикін С.Ю.</t>
  </si>
  <si>
    <t>Завідувач лабораторії  Харківського п/м  Харківського ЛВУМГ</t>
  </si>
  <si>
    <t xml:space="preserve">  </t>
  </si>
  <si>
    <t>Крупчицький Д.О.</t>
  </si>
  <si>
    <t>Лабораторія, де здійснювались аналізи газу</t>
  </si>
  <si>
    <t>ПАТ "УКРТРАНСГАЗ"</t>
  </si>
  <si>
    <t>Філія "УМГ "ХАРКІВТРАНСГАЗ"</t>
  </si>
  <si>
    <t>Харківський п/м Харківського ЛВУМГ</t>
  </si>
  <si>
    <t>Вимірювальна хіміко-аналітична лабораторія</t>
  </si>
  <si>
    <t xml:space="preserve">Свідоцтво про атестацію № 100-359/2015 чинне до 20.12.18 р. </t>
  </si>
  <si>
    <t>відсутні</t>
  </si>
  <si>
    <t>&lt;0,0002</t>
  </si>
  <si>
    <t>ПАСПОРТ ФІЗИКО-ХІМІЧНИХ ПОКАЗНИКІВ ПРИРОДНОГО ГАЗУ</t>
  </si>
  <si>
    <t>Метрологічна служба, яка вимірює обсяги газу</t>
  </si>
  <si>
    <t>Начальник служби ГВ та М</t>
  </si>
  <si>
    <t>Щербак С.О.</t>
  </si>
  <si>
    <t>Температура точки роси вологи                         (Р = 3,92 МПа), ºС</t>
  </si>
  <si>
    <t>Температура точки роси вуглеводнів, ºС</t>
  </si>
  <si>
    <t>переданого Харківським ЛВУМГ  та прийнятого ПАТ "Харківгаз"  по  ГРС Мерефа</t>
  </si>
  <si>
    <t>з газопроводу  ШХ  за період з 01.11.2016 по 30.11.2016</t>
  </si>
  <si>
    <t>Дата</t>
  </si>
  <si>
    <t xml:space="preserve"> V, м3</t>
  </si>
  <si>
    <t xml:space="preserve">Данные по Мерефа </t>
  </si>
  <si>
    <t xml:space="preserve">Данные по Буды </t>
  </si>
  <si>
    <t>Сумма</t>
  </si>
  <si>
    <t>Маршрут №          674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</si>
</sst>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32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color indexed="10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indexed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 Cyr"/>
      <charset val="204"/>
    </font>
    <font>
      <sz val="11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0" tint="-0.34998626667073579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165" fontId="0" fillId="0" borderId="0" xfId="0" applyNumberFormat="1"/>
    <xf numFmtId="0" fontId="10" fillId="0" borderId="0" xfId="0" applyFont="1" applyAlignment="1">
      <alignment horizont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4" fillId="0" borderId="0" xfId="0" applyFont="1" applyAlignment="1" applyProtection="1">
      <protection locked="0"/>
    </xf>
    <xf numFmtId="0" fontId="15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center"/>
      <protection locked="0"/>
    </xf>
    <xf numFmtId="164" fontId="23" fillId="0" borderId="7" xfId="0" applyNumberFormat="1" applyFont="1" applyBorder="1" applyProtection="1">
      <protection locked="0"/>
    </xf>
    <xf numFmtId="164" fontId="23" fillId="0" borderId="2" xfId="0" applyNumberFormat="1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2" fillId="0" borderId="0" xfId="0" applyFont="1" applyBorder="1" applyProtection="1">
      <protection locked="0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0" xfId="0" applyFont="1" applyAlignment="1" applyProtection="1">
      <alignment vertical="center"/>
      <protection locked="0"/>
    </xf>
    <xf numFmtId="164" fontId="3" fillId="0" borderId="12" xfId="0" applyNumberFormat="1" applyFont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2" fontId="3" fillId="0" borderId="13" xfId="0" applyNumberFormat="1" applyFont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164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2" fontId="3" fillId="0" borderId="5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Protection="1"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164" fontId="3" fillId="0" borderId="7" xfId="0" applyNumberFormat="1" applyFont="1" applyBorder="1" applyAlignment="1" applyProtection="1">
      <alignment horizontal="center" vertical="center" wrapText="1"/>
      <protection locked="0"/>
    </xf>
    <xf numFmtId="164" fontId="3" fillId="0" borderId="25" xfId="0" applyNumberFormat="1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</xf>
    <xf numFmtId="2" fontId="28" fillId="5" borderId="7" xfId="0" applyNumberFormat="1" applyFont="1" applyFill="1" applyBorder="1" applyAlignment="1" applyProtection="1">
      <alignment horizontal="center" vertical="center" wrapText="1"/>
    </xf>
    <xf numFmtId="2" fontId="28" fillId="5" borderId="13" xfId="0" applyNumberFormat="1" applyFont="1" applyFill="1" applyBorder="1" applyAlignment="1" applyProtection="1">
      <alignment horizontal="center" vertical="center" wrapText="1"/>
    </xf>
    <xf numFmtId="2" fontId="28" fillId="5" borderId="5" xfId="0" applyNumberFormat="1" applyFont="1" applyFill="1" applyBorder="1" applyAlignment="1" applyProtection="1">
      <alignment horizontal="center" vertical="center" wrapText="1"/>
    </xf>
    <xf numFmtId="2" fontId="28" fillId="4" borderId="7" xfId="0" applyNumberFormat="1" applyFont="1" applyFill="1" applyBorder="1" applyAlignment="1" applyProtection="1">
      <alignment horizontal="center" vertical="center" wrapText="1"/>
    </xf>
    <xf numFmtId="2" fontId="28" fillId="4" borderId="13" xfId="0" applyNumberFormat="1" applyFont="1" applyFill="1" applyBorder="1" applyAlignment="1" applyProtection="1">
      <alignment horizontal="center" vertical="center" wrapText="1"/>
    </xf>
    <xf numFmtId="2" fontId="28" fillId="4" borderId="5" xfId="0" applyNumberFormat="1" applyFont="1" applyFill="1" applyBorder="1" applyAlignment="1" applyProtection="1">
      <alignment horizontal="center" vertical="center" wrapText="1"/>
    </xf>
    <xf numFmtId="2" fontId="28" fillId="3" borderId="25" xfId="0" applyNumberFormat="1" applyFont="1" applyFill="1" applyBorder="1" applyAlignment="1" applyProtection="1">
      <alignment horizontal="center" vertical="center" wrapText="1"/>
    </xf>
    <xf numFmtId="2" fontId="28" fillId="3" borderId="11" xfId="0" applyNumberFormat="1" applyFont="1" applyFill="1" applyBorder="1" applyAlignment="1" applyProtection="1">
      <alignment horizontal="center" vertical="center" wrapText="1"/>
    </xf>
    <xf numFmtId="2" fontId="28" fillId="3" borderId="15" xfId="0" applyNumberFormat="1" applyFont="1" applyFill="1" applyBorder="1" applyAlignment="1" applyProtection="1">
      <alignment horizontal="center" vertical="center" wrapText="1"/>
    </xf>
    <xf numFmtId="0" fontId="28" fillId="2" borderId="7" xfId="0" applyFont="1" applyFill="1" applyBorder="1" applyAlignment="1" applyProtection="1">
      <alignment horizontal="center" vertical="center" wrapText="1"/>
      <protection locked="0"/>
    </xf>
    <xf numFmtId="2" fontId="28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13" xfId="0" applyFont="1" applyFill="1" applyBorder="1" applyAlignment="1" applyProtection="1">
      <alignment horizontal="center" vertical="center" wrapText="1"/>
      <protection locked="0"/>
    </xf>
    <xf numFmtId="2" fontId="28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5" xfId="0" applyFont="1" applyFill="1" applyBorder="1" applyAlignment="1" applyProtection="1">
      <alignment horizontal="center" vertical="center" wrapText="1"/>
      <protection locked="0"/>
    </xf>
    <xf numFmtId="2" fontId="28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28" fillId="2" borderId="7" xfId="0" applyNumberFormat="1" applyFont="1" applyFill="1" applyBorder="1" applyAlignment="1" applyProtection="1">
      <alignment horizontal="center" wrapText="1"/>
      <protection locked="0"/>
    </xf>
    <xf numFmtId="2" fontId="28" fillId="2" borderId="13" xfId="0" applyNumberFormat="1" applyFont="1" applyFill="1" applyBorder="1" applyAlignment="1" applyProtection="1">
      <alignment horizontal="center" wrapText="1"/>
      <protection locked="0"/>
    </xf>
    <xf numFmtId="166" fontId="28" fillId="0" borderId="20" xfId="0" applyNumberFormat="1" applyFont="1" applyBorder="1" applyAlignment="1" applyProtection="1">
      <alignment horizontal="center" wrapText="1"/>
      <protection locked="0"/>
    </xf>
    <xf numFmtId="166" fontId="28" fillId="0" borderId="7" xfId="0" applyNumberFormat="1" applyFont="1" applyBorder="1" applyAlignment="1" applyProtection="1">
      <alignment horizontal="center" wrapText="1"/>
      <protection locked="0"/>
    </xf>
    <xf numFmtId="166" fontId="28" fillId="0" borderId="12" xfId="0" applyNumberFormat="1" applyFont="1" applyBorder="1" applyAlignment="1" applyProtection="1">
      <alignment horizontal="center" wrapText="1"/>
      <protection locked="0"/>
    </xf>
    <xf numFmtId="166" fontId="28" fillId="0" borderId="13" xfId="0" applyNumberFormat="1" applyFont="1" applyBorder="1" applyAlignment="1" applyProtection="1">
      <alignment horizontal="center" wrapText="1"/>
      <protection locked="0"/>
    </xf>
    <xf numFmtId="166" fontId="28" fillId="0" borderId="14" xfId="0" applyNumberFormat="1" applyFont="1" applyBorder="1" applyAlignment="1" applyProtection="1">
      <alignment horizontal="center" wrapText="1"/>
      <protection locked="0"/>
    </xf>
    <xf numFmtId="0" fontId="28" fillId="0" borderId="5" xfId="0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164" fontId="28" fillId="0" borderId="7" xfId="0" applyNumberFormat="1" applyFont="1" applyBorder="1" applyAlignment="1" applyProtection="1">
      <alignment horizontal="center" vertical="center" wrapText="1"/>
      <protection locked="0"/>
    </xf>
    <xf numFmtId="164" fontId="28" fillId="0" borderId="13" xfId="0" applyNumberFormat="1" applyFont="1" applyBorder="1" applyAlignment="1" applyProtection="1">
      <alignment horizontal="center" vertical="center" wrapText="1"/>
      <protection locked="0"/>
    </xf>
    <xf numFmtId="164" fontId="28" fillId="0" borderId="5" xfId="0" applyNumberFormat="1" applyFont="1" applyBorder="1" applyAlignment="1" applyProtection="1">
      <alignment horizontal="center" vertical="center" wrapText="1"/>
      <protection locked="0"/>
    </xf>
    <xf numFmtId="165" fontId="30" fillId="0" borderId="35" xfId="0" applyNumberFormat="1" applyFont="1" applyBorder="1" applyAlignment="1" applyProtection="1">
      <alignment horizontal="center" vertical="center" wrapText="1"/>
    </xf>
    <xf numFmtId="165" fontId="29" fillId="0" borderId="38" xfId="0" applyNumberFormat="1" applyFont="1" applyBorder="1" applyAlignment="1" applyProtection="1">
      <alignment horizontal="center" wrapText="1"/>
      <protection locked="0"/>
    </xf>
    <xf numFmtId="0" fontId="26" fillId="0" borderId="36" xfId="0" applyFont="1" applyBorder="1" applyAlignment="1" applyProtection="1">
      <alignment horizontal="center" vertical="center" wrapText="1"/>
      <protection locked="0"/>
    </xf>
    <xf numFmtId="164" fontId="26" fillId="0" borderId="37" xfId="0" applyNumberFormat="1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/>
    </xf>
    <xf numFmtId="0" fontId="0" fillId="0" borderId="13" xfId="0" applyBorder="1" applyProtection="1">
      <protection locked="0"/>
    </xf>
    <xf numFmtId="14" fontId="0" fillId="0" borderId="0" xfId="0" applyNumberFormat="1"/>
    <xf numFmtId="0" fontId="0" fillId="0" borderId="0" xfId="0" applyFont="1" applyBorder="1" applyProtection="1">
      <protection locked="0"/>
    </xf>
    <xf numFmtId="0" fontId="0" fillId="0" borderId="2" xfId="0" applyFont="1" applyBorder="1" applyAlignment="1" applyProtection="1">
      <alignment horizontal="left"/>
      <protection locked="0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center" vertical="center" textRotation="90" wrapText="1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7" fillId="0" borderId="16" xfId="0" applyFont="1" applyBorder="1" applyAlignment="1" applyProtection="1">
      <alignment horizontal="center" wrapText="1"/>
    </xf>
    <xf numFmtId="0" fontId="27" fillId="0" borderId="7" xfId="0" applyFont="1" applyBorder="1" applyAlignment="1" applyProtection="1">
      <alignment horizontal="center" wrapText="1"/>
    </xf>
    <xf numFmtId="0" fontId="27" fillId="4" borderId="16" xfId="0" applyFont="1" applyFill="1" applyBorder="1" applyAlignment="1" applyProtection="1">
      <alignment horizontal="center" wrapText="1"/>
    </xf>
    <xf numFmtId="0" fontId="27" fillId="4" borderId="7" xfId="0" applyFont="1" applyFill="1" applyBorder="1" applyAlignment="1" applyProtection="1">
      <alignment horizontal="center" wrapText="1"/>
    </xf>
    <xf numFmtId="0" fontId="27" fillId="5" borderId="16" xfId="0" applyFont="1" applyFill="1" applyBorder="1" applyAlignment="1" applyProtection="1">
      <alignment horizontal="center" wrapText="1"/>
    </xf>
    <xf numFmtId="0" fontId="27" fillId="5" borderId="7" xfId="0" applyFont="1" applyFill="1" applyBorder="1" applyAlignment="1" applyProtection="1">
      <alignment horizontal="center" wrapText="1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textRotation="90" wrapText="1"/>
      <protection locked="0"/>
    </xf>
    <xf numFmtId="0" fontId="25" fillId="0" borderId="0" xfId="0" applyFont="1" applyBorder="1" applyAlignment="1" applyProtection="1">
      <alignment horizontal="right" vertical="center" wrapText="1"/>
      <protection locked="0"/>
    </xf>
    <xf numFmtId="0" fontId="5" fillId="5" borderId="16" xfId="0" applyFont="1" applyFill="1" applyBorder="1" applyAlignment="1" applyProtection="1">
      <alignment horizontal="center" vertical="center" textRotation="90" wrapText="1"/>
      <protection locked="0"/>
    </xf>
    <xf numFmtId="0" fontId="5" fillId="5" borderId="40" xfId="0" applyFont="1" applyFill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41" xfId="0" applyFont="1" applyBorder="1" applyAlignment="1" applyProtection="1">
      <alignment horizontal="center" vertical="center" textRotation="90" wrapText="1"/>
      <protection locked="0"/>
    </xf>
    <xf numFmtId="0" fontId="2" fillId="0" borderId="13" xfId="0" applyFont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39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7" fillId="0" borderId="9" xfId="0" applyFont="1" applyBorder="1" applyAlignment="1" applyProtection="1">
      <alignment horizontal="center" vertical="center" textRotation="90" wrapText="1"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30" xfId="0" applyFont="1" applyBorder="1" applyAlignment="1" applyProtection="1">
      <alignment horizontal="left" vertical="center" textRotation="90" wrapText="1"/>
      <protection locked="0"/>
    </xf>
    <xf numFmtId="0" fontId="5" fillId="0" borderId="13" xfId="0" applyFont="1" applyBorder="1" applyAlignment="1" applyProtection="1">
      <alignment horizontal="left" vertical="center" textRotation="90" wrapText="1"/>
      <protection locked="0"/>
    </xf>
    <xf numFmtId="0" fontId="5" fillId="0" borderId="5" xfId="0" applyFont="1" applyBorder="1" applyAlignment="1" applyProtection="1">
      <alignment horizontal="left" vertical="center" textRotation="90" wrapText="1"/>
      <protection locked="0"/>
    </xf>
    <xf numFmtId="0" fontId="5" fillId="3" borderId="31" xfId="0" applyFont="1" applyFill="1" applyBorder="1" applyAlignment="1" applyProtection="1">
      <alignment horizontal="center" vertical="center" textRotation="90" wrapText="1"/>
      <protection locked="0"/>
    </xf>
    <xf numFmtId="0" fontId="5" fillId="3" borderId="41" xfId="0" applyFont="1" applyFill="1" applyBorder="1" applyAlignment="1" applyProtection="1">
      <alignment horizontal="center" vertical="center" textRotation="90" wrapText="1"/>
      <protection locked="0"/>
    </xf>
    <xf numFmtId="0" fontId="5" fillId="0" borderId="32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30" xfId="0" applyFont="1" applyBorder="1" applyAlignment="1" applyProtection="1">
      <alignment horizontal="right" vertical="center" textRotation="90" wrapText="1"/>
      <protection locked="0"/>
    </xf>
    <xf numFmtId="0" fontId="5" fillId="0" borderId="13" xfId="0" applyFont="1" applyBorder="1" applyAlignment="1" applyProtection="1">
      <alignment horizontal="right" vertical="center" textRotation="90" wrapText="1"/>
      <protection locked="0"/>
    </xf>
    <xf numFmtId="0" fontId="5" fillId="0" borderId="5" xfId="0" applyFont="1" applyBorder="1" applyAlignment="1" applyProtection="1">
      <alignment horizontal="right" vertical="center" textRotation="90" wrapText="1"/>
      <protection locked="0"/>
    </xf>
    <xf numFmtId="0" fontId="5" fillId="0" borderId="33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4" borderId="16" xfId="0" applyFont="1" applyFill="1" applyBorder="1" applyAlignment="1" applyProtection="1">
      <alignment horizontal="center" vertical="center" textRotation="90" wrapText="1"/>
      <protection locked="0"/>
    </xf>
    <xf numFmtId="0" fontId="5" fillId="4" borderId="40" xfId="0" applyFont="1" applyFill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tabSelected="1" view="pageBreakPreview" topLeftCell="E4" zoomScaleNormal="90" zoomScaleSheetLayoutView="100" workbookViewId="0">
      <selection activeCell="AC11" sqref="AC11:AC40"/>
    </sheetView>
  </sheetViews>
  <sheetFormatPr defaultRowHeight="15" x14ac:dyDescent="0.25"/>
  <cols>
    <col min="1" max="1" width="4.85546875" style="1" customWidth="1"/>
    <col min="2" max="2" width="7.28515625" style="1" customWidth="1"/>
    <col min="3" max="13" width="6.140625" style="1" customWidth="1"/>
    <col min="14" max="14" width="6.5703125" style="1" customWidth="1"/>
    <col min="15" max="23" width="6.140625" style="1" customWidth="1"/>
    <col min="24" max="25" width="6" style="1" customWidth="1"/>
    <col min="26" max="27" width="7.7109375" style="1" customWidth="1"/>
    <col min="28" max="28" width="7" style="1" customWidth="1"/>
    <col min="29" max="29" width="10" style="1" customWidth="1"/>
    <col min="30" max="30" width="10.85546875" style="1" customWidth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9" t="s">
        <v>46</v>
      </c>
      <c r="B1" s="15"/>
      <c r="C1" s="15"/>
      <c r="D1" s="15"/>
      <c r="E1" s="15"/>
      <c r="K1" s="18"/>
      <c r="L1" s="18"/>
      <c r="M1" s="18"/>
      <c r="N1" s="18"/>
      <c r="O1" s="18"/>
      <c r="P1" s="18"/>
      <c r="Q1" s="18"/>
      <c r="R1" s="19"/>
      <c r="S1" s="20"/>
      <c r="T1" s="20"/>
      <c r="U1" s="20"/>
      <c r="V1" s="20"/>
      <c r="W1" s="20"/>
      <c r="X1" s="21"/>
      <c r="Y1" s="21"/>
      <c r="Z1" s="21"/>
      <c r="AA1" s="91" t="s">
        <v>66</v>
      </c>
      <c r="AB1" s="91"/>
      <c r="AC1" s="92"/>
      <c r="AD1" s="21"/>
      <c r="AE1" s="21"/>
      <c r="AF1" s="21"/>
      <c r="AG1" s="21"/>
      <c r="AH1" s="22"/>
    </row>
    <row r="2" spans="1:34" x14ac:dyDescent="0.25">
      <c r="A2" s="9" t="s">
        <v>47</v>
      </c>
      <c r="B2" s="15"/>
      <c r="C2" s="15"/>
      <c r="D2" s="15"/>
      <c r="E2" s="15"/>
      <c r="F2" s="2"/>
      <c r="G2" s="2"/>
      <c r="H2" s="2"/>
      <c r="I2" s="2"/>
      <c r="J2" s="95" t="s">
        <v>53</v>
      </c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23"/>
      <c r="Z2" s="23"/>
      <c r="AA2" s="23"/>
      <c r="AB2" s="23"/>
      <c r="AC2" s="23"/>
      <c r="AD2" s="23"/>
      <c r="AE2" s="23"/>
      <c r="AF2" s="23"/>
      <c r="AG2" s="23"/>
      <c r="AH2" s="24"/>
    </row>
    <row r="3" spans="1:34" ht="13.5" customHeight="1" x14ac:dyDescent="0.25">
      <c r="A3" s="9" t="s">
        <v>48</v>
      </c>
      <c r="B3" s="16"/>
      <c r="C3" s="15"/>
      <c r="D3" s="15"/>
      <c r="E3" s="15"/>
      <c r="F3" s="2"/>
      <c r="G3" s="2"/>
      <c r="H3" s="2"/>
      <c r="I3" s="2"/>
      <c r="J3" s="2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</row>
    <row r="4" spans="1:34" ht="15" customHeight="1" x14ac:dyDescent="0.25">
      <c r="A4" s="8" t="s">
        <v>49</v>
      </c>
      <c r="B4" s="17"/>
      <c r="C4" s="17"/>
      <c r="D4" s="17"/>
      <c r="E4" s="17"/>
      <c r="G4" s="2"/>
      <c r="H4" s="2"/>
      <c r="I4" s="2"/>
      <c r="J4" s="96" t="s">
        <v>59</v>
      </c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4" x14ac:dyDescent="0.25">
      <c r="A5" s="8" t="s">
        <v>50</v>
      </c>
      <c r="B5" s="8"/>
      <c r="C5" s="8"/>
      <c r="D5" s="8"/>
      <c r="E5" s="8"/>
      <c r="F5" s="8"/>
      <c r="G5" s="8"/>
      <c r="H5" s="2"/>
      <c r="J5" s="97" t="s">
        <v>60</v>
      </c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4" ht="5.25" customHeight="1" thickBot="1" x14ac:dyDescent="0.3">
      <c r="K6" s="101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</row>
    <row r="7" spans="1:34" ht="26.25" customHeight="1" x14ac:dyDescent="0.25">
      <c r="A7" s="126" t="s">
        <v>0</v>
      </c>
      <c r="B7" s="109" t="s">
        <v>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  <c r="N7" s="148" t="s">
        <v>21</v>
      </c>
      <c r="O7" s="149"/>
      <c r="P7" s="149"/>
      <c r="Q7" s="149"/>
      <c r="R7" s="149"/>
      <c r="S7" s="149"/>
      <c r="T7" s="149"/>
      <c r="U7" s="149"/>
      <c r="V7" s="149"/>
      <c r="W7" s="150"/>
      <c r="X7" s="145" t="s">
        <v>57</v>
      </c>
      <c r="Y7" s="142" t="s">
        <v>58</v>
      </c>
      <c r="Z7" s="134" t="s">
        <v>13</v>
      </c>
      <c r="AA7" s="134" t="s">
        <v>14</v>
      </c>
      <c r="AB7" s="139" t="s">
        <v>15</v>
      </c>
      <c r="AC7" s="131" t="s">
        <v>38</v>
      </c>
    </row>
    <row r="8" spans="1:34" ht="16.5" customHeight="1" thickBot="1" x14ac:dyDescent="0.3">
      <c r="A8" s="127"/>
      <c r="B8" s="112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4"/>
      <c r="N8" s="151" t="s">
        <v>36</v>
      </c>
      <c r="O8" s="12" t="s">
        <v>20</v>
      </c>
      <c r="P8" s="13"/>
      <c r="Q8" s="13"/>
      <c r="R8" s="13"/>
      <c r="S8" s="13"/>
      <c r="T8" s="13"/>
      <c r="U8" s="13"/>
      <c r="V8" s="13" t="s">
        <v>37</v>
      </c>
      <c r="W8" s="31"/>
      <c r="X8" s="146"/>
      <c r="Y8" s="143"/>
      <c r="Z8" s="135"/>
      <c r="AA8" s="135"/>
      <c r="AB8" s="140"/>
      <c r="AC8" s="132"/>
    </row>
    <row r="9" spans="1:34" ht="15" customHeight="1" x14ac:dyDescent="0.25">
      <c r="A9" s="127"/>
      <c r="B9" s="129" t="s">
        <v>24</v>
      </c>
      <c r="C9" s="115" t="s">
        <v>25</v>
      </c>
      <c r="D9" s="115" t="s">
        <v>26</v>
      </c>
      <c r="E9" s="115" t="s">
        <v>27</v>
      </c>
      <c r="F9" s="115" t="s">
        <v>28</v>
      </c>
      <c r="G9" s="115" t="s">
        <v>29</v>
      </c>
      <c r="H9" s="115" t="s">
        <v>30</v>
      </c>
      <c r="I9" s="115" t="s">
        <v>31</v>
      </c>
      <c r="J9" s="115" t="s">
        <v>32</v>
      </c>
      <c r="K9" s="115" t="s">
        <v>33</v>
      </c>
      <c r="L9" s="115" t="s">
        <v>34</v>
      </c>
      <c r="M9" s="119" t="s">
        <v>35</v>
      </c>
      <c r="N9" s="152"/>
      <c r="O9" s="98" t="s">
        <v>22</v>
      </c>
      <c r="P9" s="98" t="s">
        <v>7</v>
      </c>
      <c r="Q9" s="117" t="s">
        <v>8</v>
      </c>
      <c r="R9" s="98" t="s">
        <v>23</v>
      </c>
      <c r="S9" s="98" t="s">
        <v>9</v>
      </c>
      <c r="T9" s="153" t="s">
        <v>10</v>
      </c>
      <c r="U9" s="98" t="s">
        <v>19</v>
      </c>
      <c r="V9" s="98" t="s">
        <v>11</v>
      </c>
      <c r="W9" s="137" t="s">
        <v>12</v>
      </c>
      <c r="X9" s="146"/>
      <c r="Y9" s="143"/>
      <c r="Z9" s="135"/>
      <c r="AA9" s="135"/>
      <c r="AB9" s="140"/>
      <c r="AC9" s="132"/>
    </row>
    <row r="10" spans="1:34" ht="119.25" customHeight="1" thickBot="1" x14ac:dyDescent="0.3">
      <c r="A10" s="128"/>
      <c r="B10" s="130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120"/>
      <c r="N10" s="130"/>
      <c r="O10" s="99"/>
      <c r="P10" s="99"/>
      <c r="Q10" s="118"/>
      <c r="R10" s="99"/>
      <c r="S10" s="99"/>
      <c r="T10" s="154"/>
      <c r="U10" s="99"/>
      <c r="V10" s="99"/>
      <c r="W10" s="138"/>
      <c r="X10" s="147"/>
      <c r="Y10" s="144"/>
      <c r="Z10" s="136"/>
      <c r="AA10" s="136"/>
      <c r="AB10" s="141"/>
      <c r="AC10" s="133"/>
    </row>
    <row r="11" spans="1:34" x14ac:dyDescent="0.25">
      <c r="A11" s="51">
        <v>1</v>
      </c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4"/>
      <c r="N11" s="52"/>
      <c r="O11" s="55"/>
      <c r="P11" s="44">
        <v>34.369999999999997</v>
      </c>
      <c r="Q11" s="57">
        <f>P11/3.6</f>
        <v>9.5472222222222207</v>
      </c>
      <c r="R11" s="66"/>
      <c r="S11" s="67">
        <v>38.049999999999997</v>
      </c>
      <c r="T11" s="60">
        <f>S11/3.6</f>
        <v>10.569444444444443</v>
      </c>
      <c r="U11" s="67"/>
      <c r="V11" s="72">
        <v>48.24</v>
      </c>
      <c r="W11" s="63">
        <f>V11/3.6</f>
        <v>13.4</v>
      </c>
      <c r="X11" s="74"/>
      <c r="Y11" s="75"/>
      <c r="Z11" s="81"/>
      <c r="AA11" s="81"/>
      <c r="AB11" s="80"/>
      <c r="AC11" s="89">
        <v>133.82669999999999</v>
      </c>
      <c r="AD11" s="10">
        <f>SUM(B11:M11)+$K$42+$N$42</f>
        <v>0</v>
      </c>
      <c r="AE11" s="88" t="str">
        <f>IF(AD11=100,"ОК"," ")</f>
        <v xml:space="preserve"> </v>
      </c>
      <c r="AF11" s="6"/>
      <c r="AG11" s="6"/>
      <c r="AH11" s="6"/>
    </row>
    <row r="12" spans="1:34" x14ac:dyDescent="0.25">
      <c r="A12" s="29">
        <v>2</v>
      </c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0"/>
      <c r="O12" s="43"/>
      <c r="P12" s="44">
        <v>34.369999999999997</v>
      </c>
      <c r="Q12" s="58">
        <f t="shared" ref="Q12:Q41" si="0">P12/3.6</f>
        <v>9.5472222222222207</v>
      </c>
      <c r="R12" s="68"/>
      <c r="S12" s="67">
        <v>38.049999999999997</v>
      </c>
      <c r="T12" s="61">
        <f t="shared" ref="T12:T41" si="1">S12/3.6</f>
        <v>10.569444444444443</v>
      </c>
      <c r="U12" s="68"/>
      <c r="V12" s="72">
        <v>48.24</v>
      </c>
      <c r="W12" s="64">
        <f t="shared" ref="W12:W41" si="2">V12/3.6</f>
        <v>13.4</v>
      </c>
      <c r="X12" s="76"/>
      <c r="Y12" s="77"/>
      <c r="Z12" s="82"/>
      <c r="AA12" s="82"/>
      <c r="AB12" s="86"/>
      <c r="AC12" s="89">
        <v>136.58044000000001</v>
      </c>
      <c r="AD12" s="10">
        <f t="shared" ref="AD12:AD41" si="3">SUM(B12:M12)+$K$42+$N$42</f>
        <v>0</v>
      </c>
      <c r="AE12" s="88" t="str">
        <f>IF(AD12=100,"ОК"," ")</f>
        <v xml:space="preserve"> </v>
      </c>
      <c r="AF12" s="6"/>
      <c r="AG12" s="6"/>
      <c r="AH12" s="6"/>
    </row>
    <row r="13" spans="1:34" x14ac:dyDescent="0.25">
      <c r="A13" s="29">
        <v>3</v>
      </c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/>
      <c r="N13" s="40"/>
      <c r="O13" s="43"/>
      <c r="P13" s="44">
        <v>34.369999999999997</v>
      </c>
      <c r="Q13" s="58">
        <f t="shared" si="0"/>
        <v>9.5472222222222207</v>
      </c>
      <c r="R13" s="68"/>
      <c r="S13" s="67">
        <v>38.049999999999997</v>
      </c>
      <c r="T13" s="61">
        <f t="shared" si="1"/>
        <v>10.569444444444443</v>
      </c>
      <c r="U13" s="68"/>
      <c r="V13" s="72">
        <v>48.24</v>
      </c>
      <c r="W13" s="64">
        <f t="shared" si="2"/>
        <v>13.4</v>
      </c>
      <c r="X13" s="76"/>
      <c r="Y13" s="77"/>
      <c r="Z13" s="82"/>
      <c r="AA13" s="82"/>
      <c r="AB13" s="86"/>
      <c r="AC13" s="89">
        <v>126.15375999999999</v>
      </c>
      <c r="AD13" s="10">
        <f t="shared" si="3"/>
        <v>0</v>
      </c>
      <c r="AE13" s="88" t="str">
        <f>IF(AD13=100,"ОК"," ")</f>
        <v xml:space="preserve"> </v>
      </c>
      <c r="AF13" s="6"/>
      <c r="AG13" s="6"/>
      <c r="AH13" s="6"/>
    </row>
    <row r="14" spans="1:34" x14ac:dyDescent="0.25">
      <c r="A14" s="29">
        <v>4</v>
      </c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  <c r="N14" s="40"/>
      <c r="O14" s="43"/>
      <c r="P14" s="44">
        <v>34.369999999999997</v>
      </c>
      <c r="Q14" s="58">
        <f t="shared" si="0"/>
        <v>9.5472222222222207</v>
      </c>
      <c r="R14" s="68"/>
      <c r="S14" s="67">
        <v>38.049999999999997</v>
      </c>
      <c r="T14" s="61">
        <f t="shared" si="1"/>
        <v>10.569444444444443</v>
      </c>
      <c r="U14" s="68"/>
      <c r="V14" s="72">
        <v>48.24</v>
      </c>
      <c r="W14" s="64">
        <f t="shared" si="2"/>
        <v>13.4</v>
      </c>
      <c r="X14" s="76"/>
      <c r="Y14" s="77"/>
      <c r="Z14" s="82"/>
      <c r="AA14" s="82"/>
      <c r="AB14" s="86"/>
      <c r="AC14" s="89">
        <v>127.14082000000001</v>
      </c>
      <c r="AD14" s="10">
        <f t="shared" si="3"/>
        <v>0</v>
      </c>
      <c r="AE14" s="88" t="str">
        <f t="shared" ref="AE14:AE41" si="4">IF(AD14=100,"ОК"," ")</f>
        <v xml:space="preserve"> </v>
      </c>
      <c r="AF14" s="6"/>
      <c r="AG14" s="6"/>
      <c r="AH14" s="6"/>
    </row>
    <row r="15" spans="1:34" x14ac:dyDescent="0.25">
      <c r="A15" s="29">
        <v>5</v>
      </c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  <c r="N15" s="40"/>
      <c r="O15" s="43"/>
      <c r="P15" s="44">
        <v>34.369999999999997</v>
      </c>
      <c r="Q15" s="58">
        <f t="shared" si="0"/>
        <v>9.5472222222222207</v>
      </c>
      <c r="R15" s="68"/>
      <c r="S15" s="67">
        <v>38.049999999999997</v>
      </c>
      <c r="T15" s="61">
        <f t="shared" si="1"/>
        <v>10.569444444444443</v>
      </c>
      <c r="U15" s="68"/>
      <c r="V15" s="72">
        <v>48.24</v>
      </c>
      <c r="W15" s="64">
        <f t="shared" si="2"/>
        <v>13.4</v>
      </c>
      <c r="X15" s="76"/>
      <c r="Y15" s="77"/>
      <c r="Z15" s="82"/>
      <c r="AA15" s="82"/>
      <c r="AB15" s="86"/>
      <c r="AC15" s="89">
        <v>128.29500999999999</v>
      </c>
      <c r="AD15" s="10">
        <f t="shared" si="3"/>
        <v>0</v>
      </c>
      <c r="AE15" s="88" t="str">
        <f t="shared" si="4"/>
        <v xml:space="preserve"> </v>
      </c>
      <c r="AF15" s="6"/>
      <c r="AG15" s="6"/>
      <c r="AH15" s="6"/>
    </row>
    <row r="16" spans="1:34" x14ac:dyDescent="0.25">
      <c r="A16" s="29">
        <v>6</v>
      </c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  <c r="N16" s="40"/>
      <c r="O16" s="43"/>
      <c r="P16" s="44">
        <v>34.369999999999997</v>
      </c>
      <c r="Q16" s="58">
        <f t="shared" si="0"/>
        <v>9.5472222222222207</v>
      </c>
      <c r="R16" s="68"/>
      <c r="S16" s="67">
        <v>38.049999999999997</v>
      </c>
      <c r="T16" s="61">
        <f t="shared" si="1"/>
        <v>10.569444444444443</v>
      </c>
      <c r="U16" s="68"/>
      <c r="V16" s="72">
        <v>48.24</v>
      </c>
      <c r="W16" s="64">
        <f t="shared" si="2"/>
        <v>13.4</v>
      </c>
      <c r="X16" s="76"/>
      <c r="Y16" s="77"/>
      <c r="Z16" s="82"/>
      <c r="AA16" s="82"/>
      <c r="AB16" s="86"/>
      <c r="AC16" s="89">
        <v>128.62298999999999</v>
      </c>
      <c r="AD16" s="10">
        <f t="shared" si="3"/>
        <v>0</v>
      </c>
      <c r="AE16" s="88" t="str">
        <f t="shared" si="4"/>
        <v xml:space="preserve"> </v>
      </c>
      <c r="AF16" s="6"/>
      <c r="AG16" s="6"/>
      <c r="AH16" s="6"/>
    </row>
    <row r="17" spans="1:34" x14ac:dyDescent="0.25">
      <c r="A17" s="29">
        <v>7</v>
      </c>
      <c r="B17" s="40">
        <v>89.588899999999995</v>
      </c>
      <c r="C17" s="41">
        <v>4.3651999999999997</v>
      </c>
      <c r="D17" s="41">
        <v>1.3137000000000001</v>
      </c>
      <c r="E17" s="41">
        <v>0.1226</v>
      </c>
      <c r="F17" s="41">
        <v>0.24299999999999999</v>
      </c>
      <c r="G17" s="41">
        <v>2.8E-3</v>
      </c>
      <c r="H17" s="41">
        <v>5.3699999999999998E-2</v>
      </c>
      <c r="I17" s="41">
        <v>4.6699999999999998E-2</v>
      </c>
      <c r="J17" s="41">
        <v>9.4500000000000001E-2</v>
      </c>
      <c r="K17" s="41">
        <v>0.15</v>
      </c>
      <c r="L17" s="41">
        <v>2.7507000000000001</v>
      </c>
      <c r="M17" s="42">
        <v>1.2681</v>
      </c>
      <c r="N17" s="40">
        <v>0.75039999999999996</v>
      </c>
      <c r="O17" s="43"/>
      <c r="P17" s="44">
        <v>34.369999999999997</v>
      </c>
      <c r="Q17" s="58">
        <f t="shared" si="0"/>
        <v>9.5472222222222207</v>
      </c>
      <c r="R17" s="68"/>
      <c r="S17" s="67">
        <v>38.049999999999997</v>
      </c>
      <c r="T17" s="61">
        <f t="shared" si="1"/>
        <v>10.569444444444443</v>
      </c>
      <c r="U17" s="68"/>
      <c r="V17" s="72">
        <v>48.21</v>
      </c>
      <c r="W17" s="64">
        <f t="shared" si="2"/>
        <v>13.391666666666666</v>
      </c>
      <c r="X17" s="76">
        <v>-8.3000000000000007</v>
      </c>
      <c r="Y17" s="77">
        <v>-2.1</v>
      </c>
      <c r="Z17" s="82">
        <v>1.6000000000000001E-3</v>
      </c>
      <c r="AA17" s="82" t="s">
        <v>52</v>
      </c>
      <c r="AB17" s="86" t="s">
        <v>51</v>
      </c>
      <c r="AC17" s="89">
        <v>92.922689999999989</v>
      </c>
      <c r="AD17" s="10">
        <f t="shared" si="3"/>
        <v>99.999899999999997</v>
      </c>
      <c r="AE17" s="88" t="str">
        <f t="shared" si="4"/>
        <v xml:space="preserve"> </v>
      </c>
      <c r="AF17" s="6"/>
      <c r="AG17" s="6"/>
      <c r="AH17" s="6"/>
    </row>
    <row r="18" spans="1:34" x14ac:dyDescent="0.25">
      <c r="A18" s="29">
        <v>8</v>
      </c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40"/>
      <c r="O18" s="43"/>
      <c r="P18" s="44">
        <v>34.369999999999997</v>
      </c>
      <c r="Q18" s="58">
        <f t="shared" si="0"/>
        <v>9.5472222222222207</v>
      </c>
      <c r="R18" s="68"/>
      <c r="S18" s="67">
        <v>38.049999999999997</v>
      </c>
      <c r="T18" s="61">
        <f t="shared" si="1"/>
        <v>10.569444444444443</v>
      </c>
      <c r="U18" s="68"/>
      <c r="V18" s="72">
        <v>48.21</v>
      </c>
      <c r="W18" s="64">
        <f t="shared" si="2"/>
        <v>13.391666666666666</v>
      </c>
      <c r="X18" s="76"/>
      <c r="Y18" s="77"/>
      <c r="Z18" s="82"/>
      <c r="AA18" s="82"/>
      <c r="AB18" s="86"/>
      <c r="AC18" s="89">
        <v>96.777760000000001</v>
      </c>
      <c r="AD18" s="10">
        <f t="shared" si="3"/>
        <v>0</v>
      </c>
      <c r="AE18" s="88" t="str">
        <f t="shared" si="4"/>
        <v xml:space="preserve"> </v>
      </c>
      <c r="AF18" s="6"/>
      <c r="AG18" s="6"/>
      <c r="AH18" s="6"/>
    </row>
    <row r="19" spans="1:34" x14ac:dyDescent="0.25">
      <c r="A19" s="29">
        <v>9</v>
      </c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/>
      <c r="N19" s="40"/>
      <c r="O19" s="43"/>
      <c r="P19" s="44">
        <v>34.369999999999997</v>
      </c>
      <c r="Q19" s="58">
        <f t="shared" si="0"/>
        <v>9.5472222222222207</v>
      </c>
      <c r="R19" s="68"/>
      <c r="S19" s="67">
        <v>38.049999999999997</v>
      </c>
      <c r="T19" s="61">
        <f t="shared" si="1"/>
        <v>10.569444444444443</v>
      </c>
      <c r="U19" s="68"/>
      <c r="V19" s="72">
        <v>48.21</v>
      </c>
      <c r="W19" s="64">
        <f t="shared" si="2"/>
        <v>13.391666666666666</v>
      </c>
      <c r="X19" s="76"/>
      <c r="Y19" s="77"/>
      <c r="Z19" s="82"/>
      <c r="AA19" s="82"/>
      <c r="AB19" s="86"/>
      <c r="AC19" s="89">
        <v>98.481400000000008</v>
      </c>
      <c r="AD19" s="10">
        <f t="shared" si="3"/>
        <v>0</v>
      </c>
      <c r="AE19" s="88" t="str">
        <f t="shared" si="4"/>
        <v xml:space="preserve"> </v>
      </c>
      <c r="AF19" s="6"/>
      <c r="AG19" s="6"/>
      <c r="AH19" s="6"/>
    </row>
    <row r="20" spans="1:34" x14ac:dyDescent="0.25">
      <c r="A20" s="29">
        <v>10</v>
      </c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40"/>
      <c r="O20" s="43"/>
      <c r="P20" s="44">
        <v>34.369999999999997</v>
      </c>
      <c r="Q20" s="58">
        <f t="shared" si="0"/>
        <v>9.5472222222222207</v>
      </c>
      <c r="R20" s="68"/>
      <c r="S20" s="67">
        <v>38.049999999999997</v>
      </c>
      <c r="T20" s="61">
        <f t="shared" si="1"/>
        <v>10.569444444444443</v>
      </c>
      <c r="U20" s="68"/>
      <c r="V20" s="72">
        <v>48.21</v>
      </c>
      <c r="W20" s="64">
        <f t="shared" si="2"/>
        <v>13.391666666666666</v>
      </c>
      <c r="X20" s="76"/>
      <c r="Y20" s="77"/>
      <c r="Z20" s="82"/>
      <c r="AA20" s="82"/>
      <c r="AB20" s="86"/>
      <c r="AC20" s="89">
        <v>91.886619999999994</v>
      </c>
      <c r="AD20" s="10">
        <f t="shared" si="3"/>
        <v>0</v>
      </c>
      <c r="AE20" s="88" t="str">
        <f t="shared" si="4"/>
        <v xml:space="preserve"> </v>
      </c>
      <c r="AF20" s="6"/>
      <c r="AG20" s="6"/>
      <c r="AH20" s="6"/>
    </row>
    <row r="21" spans="1:34" x14ac:dyDescent="0.25">
      <c r="A21" s="29">
        <v>11</v>
      </c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  <c r="N21" s="40"/>
      <c r="O21" s="43"/>
      <c r="P21" s="44">
        <v>34.369999999999997</v>
      </c>
      <c r="Q21" s="58">
        <f t="shared" si="0"/>
        <v>9.5472222222222207</v>
      </c>
      <c r="R21" s="68"/>
      <c r="S21" s="67">
        <v>38.049999999999997</v>
      </c>
      <c r="T21" s="61">
        <f t="shared" si="1"/>
        <v>10.569444444444443</v>
      </c>
      <c r="U21" s="68"/>
      <c r="V21" s="72">
        <v>48.21</v>
      </c>
      <c r="W21" s="64">
        <f t="shared" si="2"/>
        <v>13.391666666666666</v>
      </c>
      <c r="X21" s="76"/>
      <c r="Y21" s="77"/>
      <c r="Z21" s="82"/>
      <c r="AA21" s="82"/>
      <c r="AB21" s="86"/>
      <c r="AC21" s="89">
        <v>119.94944000000001</v>
      </c>
      <c r="AD21" s="10">
        <f t="shared" si="3"/>
        <v>0</v>
      </c>
      <c r="AE21" s="88" t="str">
        <f t="shared" si="4"/>
        <v xml:space="preserve"> </v>
      </c>
      <c r="AF21" s="6"/>
      <c r="AG21" s="6"/>
      <c r="AH21" s="6"/>
    </row>
    <row r="22" spans="1:34" x14ac:dyDescent="0.25">
      <c r="A22" s="29">
        <v>12</v>
      </c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40"/>
      <c r="O22" s="43"/>
      <c r="P22" s="44">
        <v>34.369999999999997</v>
      </c>
      <c r="Q22" s="58">
        <f t="shared" si="0"/>
        <v>9.5472222222222207</v>
      </c>
      <c r="R22" s="68"/>
      <c r="S22" s="67">
        <v>38.049999999999997</v>
      </c>
      <c r="T22" s="61">
        <f t="shared" si="1"/>
        <v>10.569444444444443</v>
      </c>
      <c r="U22" s="68"/>
      <c r="V22" s="72">
        <v>48.21</v>
      </c>
      <c r="W22" s="64">
        <f t="shared" si="2"/>
        <v>13.391666666666666</v>
      </c>
      <c r="X22" s="76"/>
      <c r="Y22" s="77"/>
      <c r="Z22" s="82"/>
      <c r="AA22" s="82"/>
      <c r="AB22" s="86"/>
      <c r="AC22" s="89">
        <v>125.73274000000001</v>
      </c>
      <c r="AD22" s="10">
        <f t="shared" si="3"/>
        <v>0</v>
      </c>
      <c r="AE22" s="88" t="str">
        <f t="shared" si="4"/>
        <v xml:space="preserve"> </v>
      </c>
      <c r="AF22" s="6"/>
      <c r="AG22" s="6"/>
      <c r="AH22" s="6"/>
    </row>
    <row r="23" spans="1:34" x14ac:dyDescent="0.25">
      <c r="A23" s="29">
        <v>13</v>
      </c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2"/>
      <c r="N23" s="40"/>
      <c r="O23" s="43"/>
      <c r="P23" s="44">
        <v>34.369999999999997</v>
      </c>
      <c r="Q23" s="58">
        <f t="shared" si="0"/>
        <v>9.5472222222222207</v>
      </c>
      <c r="R23" s="68"/>
      <c r="S23" s="67">
        <v>38.049999999999997</v>
      </c>
      <c r="T23" s="61">
        <f t="shared" si="1"/>
        <v>10.569444444444443</v>
      </c>
      <c r="U23" s="68"/>
      <c r="V23" s="72">
        <v>48.21</v>
      </c>
      <c r="W23" s="64">
        <f t="shared" si="2"/>
        <v>13.391666666666666</v>
      </c>
      <c r="X23" s="76"/>
      <c r="Y23" s="77"/>
      <c r="Z23" s="82"/>
      <c r="AA23" s="82"/>
      <c r="AB23" s="86"/>
      <c r="AC23" s="89">
        <v>132.97413</v>
      </c>
      <c r="AD23" s="10">
        <f t="shared" si="3"/>
        <v>0</v>
      </c>
      <c r="AE23" s="88" t="str">
        <f t="shared" si="4"/>
        <v xml:space="preserve"> </v>
      </c>
      <c r="AF23" s="6"/>
      <c r="AG23" s="6"/>
      <c r="AH23" s="6"/>
    </row>
    <row r="24" spans="1:34" x14ac:dyDescent="0.25">
      <c r="A24" s="29">
        <v>14</v>
      </c>
      <c r="B24" s="40">
        <v>89.287700000000001</v>
      </c>
      <c r="C24" s="41">
        <v>4.5545</v>
      </c>
      <c r="D24" s="41">
        <v>1.4138999999999999</v>
      </c>
      <c r="E24" s="41">
        <v>0.13719999999999999</v>
      </c>
      <c r="F24" s="41">
        <v>0.26600000000000001</v>
      </c>
      <c r="G24" s="41">
        <v>3.2000000000000002E-3</v>
      </c>
      <c r="H24" s="41">
        <v>6.2899999999999998E-2</v>
      </c>
      <c r="I24" s="41">
        <v>5.33E-2</v>
      </c>
      <c r="J24" s="41">
        <v>0.10299999999999999</v>
      </c>
      <c r="K24" s="41">
        <v>0.13780000000000001</v>
      </c>
      <c r="L24" s="41">
        <v>2.8212999999999999</v>
      </c>
      <c r="M24" s="42">
        <v>1.1593</v>
      </c>
      <c r="N24" s="40">
        <v>0.75290000000000001</v>
      </c>
      <c r="O24" s="43"/>
      <c r="P24" s="44">
        <v>34.549999999999997</v>
      </c>
      <c r="Q24" s="58">
        <f t="shared" si="0"/>
        <v>9.5972222222222214</v>
      </c>
      <c r="R24" s="68"/>
      <c r="S24" s="69">
        <v>38.240200000000002</v>
      </c>
      <c r="T24" s="61">
        <f t="shared" si="1"/>
        <v>10.622277777777779</v>
      </c>
      <c r="U24" s="68"/>
      <c r="V24" s="73">
        <v>48.365499999999997</v>
      </c>
      <c r="W24" s="64">
        <f t="shared" si="2"/>
        <v>13.434861111111109</v>
      </c>
      <c r="X24" s="76">
        <v>-8.6</v>
      </c>
      <c r="Y24" s="77">
        <v>-2.2999999999999998</v>
      </c>
      <c r="Z24" s="82"/>
      <c r="AA24" s="82"/>
      <c r="AB24" s="86"/>
      <c r="AC24" s="89">
        <v>135.11051</v>
      </c>
      <c r="AD24" s="10">
        <f t="shared" si="3"/>
        <v>100.0001</v>
      </c>
      <c r="AE24" s="88" t="str">
        <f t="shared" si="4"/>
        <v xml:space="preserve"> </v>
      </c>
      <c r="AF24" s="6"/>
      <c r="AG24" s="6"/>
      <c r="AH24" s="6"/>
    </row>
    <row r="25" spans="1:34" x14ac:dyDescent="0.25">
      <c r="A25" s="29">
        <v>15</v>
      </c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2"/>
      <c r="N25" s="40"/>
      <c r="O25" s="43"/>
      <c r="P25" s="44">
        <v>34.549999999999997</v>
      </c>
      <c r="Q25" s="58">
        <f t="shared" si="0"/>
        <v>9.5972222222222214</v>
      </c>
      <c r="R25" s="68"/>
      <c r="S25" s="69">
        <v>38.240200000000002</v>
      </c>
      <c r="T25" s="61">
        <f t="shared" si="1"/>
        <v>10.622277777777779</v>
      </c>
      <c r="U25" s="68"/>
      <c r="V25" s="73">
        <v>48.365499999999997</v>
      </c>
      <c r="W25" s="64">
        <f t="shared" si="2"/>
        <v>13.434861111111109</v>
      </c>
      <c r="X25" s="76"/>
      <c r="Y25" s="77"/>
      <c r="Z25" s="82"/>
      <c r="AA25" s="82"/>
      <c r="AB25" s="86"/>
      <c r="AC25" s="89">
        <v>141.32355999999999</v>
      </c>
      <c r="AD25" s="10">
        <f t="shared" si="3"/>
        <v>0</v>
      </c>
      <c r="AE25" s="88" t="str">
        <f t="shared" si="4"/>
        <v xml:space="preserve"> </v>
      </c>
      <c r="AF25" s="6"/>
      <c r="AG25" s="6"/>
      <c r="AH25" s="6"/>
    </row>
    <row r="26" spans="1:34" x14ac:dyDescent="0.25">
      <c r="A26" s="29">
        <v>16</v>
      </c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2"/>
      <c r="N26" s="40"/>
      <c r="O26" s="43"/>
      <c r="P26" s="44">
        <v>34.549999999999997</v>
      </c>
      <c r="Q26" s="58">
        <f t="shared" si="0"/>
        <v>9.5972222222222214</v>
      </c>
      <c r="R26" s="68"/>
      <c r="S26" s="69">
        <v>38.240200000000002</v>
      </c>
      <c r="T26" s="61">
        <f t="shared" si="1"/>
        <v>10.622277777777779</v>
      </c>
      <c r="U26" s="68"/>
      <c r="V26" s="73">
        <v>48.365499999999997</v>
      </c>
      <c r="W26" s="64">
        <f t="shared" si="2"/>
        <v>13.434861111111109</v>
      </c>
      <c r="X26" s="76"/>
      <c r="Y26" s="77"/>
      <c r="Z26" s="82"/>
      <c r="AA26" s="82"/>
      <c r="AB26" s="86"/>
      <c r="AC26" s="89">
        <v>145.56234000000001</v>
      </c>
      <c r="AD26" s="10">
        <f t="shared" si="3"/>
        <v>0</v>
      </c>
      <c r="AE26" s="88" t="str">
        <f t="shared" si="4"/>
        <v xml:space="preserve"> </v>
      </c>
      <c r="AF26" s="6"/>
      <c r="AG26" s="6"/>
      <c r="AH26" s="6"/>
    </row>
    <row r="27" spans="1:34" x14ac:dyDescent="0.25">
      <c r="A27" s="29">
        <v>17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0"/>
      <c r="O27" s="43"/>
      <c r="P27" s="44">
        <v>34.549999999999997</v>
      </c>
      <c r="Q27" s="58">
        <f t="shared" si="0"/>
        <v>9.5972222222222214</v>
      </c>
      <c r="R27" s="68"/>
      <c r="S27" s="69">
        <v>38.240200000000002</v>
      </c>
      <c r="T27" s="61">
        <f t="shared" si="1"/>
        <v>10.622277777777779</v>
      </c>
      <c r="U27" s="68"/>
      <c r="V27" s="73">
        <v>48.365499999999997</v>
      </c>
      <c r="W27" s="64">
        <f t="shared" si="2"/>
        <v>13.434861111111109</v>
      </c>
      <c r="X27" s="76"/>
      <c r="Y27" s="77"/>
      <c r="Z27" s="82"/>
      <c r="AA27" s="82"/>
      <c r="AB27" s="86"/>
      <c r="AC27" s="89">
        <v>146.52024</v>
      </c>
      <c r="AD27" s="10">
        <f t="shared" si="3"/>
        <v>0</v>
      </c>
      <c r="AE27" s="88" t="str">
        <f t="shared" si="4"/>
        <v xml:space="preserve"> </v>
      </c>
      <c r="AF27" s="6"/>
      <c r="AG27" s="6"/>
      <c r="AH27" s="6"/>
    </row>
    <row r="28" spans="1:34" x14ac:dyDescent="0.25">
      <c r="A28" s="29">
        <v>18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0"/>
      <c r="O28" s="43"/>
      <c r="P28" s="44">
        <v>34.549999999999997</v>
      </c>
      <c r="Q28" s="58">
        <f t="shared" si="0"/>
        <v>9.5972222222222214</v>
      </c>
      <c r="R28" s="68"/>
      <c r="S28" s="69">
        <v>38.240200000000002</v>
      </c>
      <c r="T28" s="61">
        <f t="shared" si="1"/>
        <v>10.622277777777779</v>
      </c>
      <c r="U28" s="68"/>
      <c r="V28" s="73">
        <v>48.365499999999997</v>
      </c>
      <c r="W28" s="64">
        <f t="shared" si="2"/>
        <v>13.434861111111109</v>
      </c>
      <c r="X28" s="76"/>
      <c r="Y28" s="77"/>
      <c r="Z28" s="82"/>
      <c r="AA28" s="82"/>
      <c r="AB28" s="86"/>
      <c r="AC28" s="89">
        <v>145.90904999999998</v>
      </c>
      <c r="AD28" s="10">
        <f t="shared" si="3"/>
        <v>0</v>
      </c>
      <c r="AE28" s="88" t="str">
        <f t="shared" si="4"/>
        <v xml:space="preserve"> </v>
      </c>
      <c r="AF28" s="6"/>
      <c r="AG28" s="6"/>
      <c r="AH28" s="6"/>
    </row>
    <row r="29" spans="1:34" ht="15" customHeight="1" x14ac:dyDescent="0.25">
      <c r="A29" s="29">
        <v>19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0"/>
      <c r="O29" s="43"/>
      <c r="P29" s="44">
        <v>34.549999999999997</v>
      </c>
      <c r="Q29" s="58">
        <f t="shared" si="0"/>
        <v>9.5972222222222214</v>
      </c>
      <c r="R29" s="68"/>
      <c r="S29" s="69">
        <v>38.240200000000002</v>
      </c>
      <c r="T29" s="61">
        <f t="shared" si="1"/>
        <v>10.622277777777779</v>
      </c>
      <c r="U29" s="68"/>
      <c r="V29" s="73">
        <v>48.365499999999997</v>
      </c>
      <c r="W29" s="64">
        <f t="shared" si="2"/>
        <v>13.434861111111109</v>
      </c>
      <c r="X29" s="76"/>
      <c r="Y29" s="77"/>
      <c r="Z29" s="82"/>
      <c r="AA29" s="82"/>
      <c r="AB29" s="86"/>
      <c r="AC29" s="89">
        <v>146.97820000000002</v>
      </c>
      <c r="AD29" s="10">
        <f t="shared" si="3"/>
        <v>0</v>
      </c>
      <c r="AE29" s="88" t="str">
        <f t="shared" si="4"/>
        <v xml:space="preserve"> </v>
      </c>
      <c r="AF29" s="6"/>
      <c r="AG29" s="6"/>
      <c r="AH29" s="6"/>
    </row>
    <row r="30" spans="1:34" x14ac:dyDescent="0.25">
      <c r="A30" s="29">
        <v>20</v>
      </c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40"/>
      <c r="O30" s="43"/>
      <c r="P30" s="44">
        <v>34.549999999999997</v>
      </c>
      <c r="Q30" s="58">
        <f t="shared" si="0"/>
        <v>9.5972222222222214</v>
      </c>
      <c r="R30" s="68"/>
      <c r="S30" s="69">
        <v>38.240200000000002</v>
      </c>
      <c r="T30" s="61">
        <f t="shared" si="1"/>
        <v>10.622277777777779</v>
      </c>
      <c r="U30" s="68"/>
      <c r="V30" s="73">
        <v>48.365499999999997</v>
      </c>
      <c r="W30" s="64">
        <f t="shared" si="2"/>
        <v>13.434861111111109</v>
      </c>
      <c r="X30" s="76"/>
      <c r="Y30" s="77"/>
      <c r="Z30" s="82"/>
      <c r="AA30" s="82"/>
      <c r="AB30" s="86"/>
      <c r="AC30" s="89">
        <v>151.57463999999999</v>
      </c>
      <c r="AD30" s="10">
        <f t="shared" si="3"/>
        <v>0</v>
      </c>
      <c r="AE30" s="88" t="str">
        <f>IF(AD30=100,"ОК"," ")</f>
        <v xml:space="preserve"> </v>
      </c>
      <c r="AF30" s="6"/>
      <c r="AG30" s="6"/>
      <c r="AH30" s="6"/>
    </row>
    <row r="31" spans="1:34" x14ac:dyDescent="0.25">
      <c r="A31" s="29">
        <v>21</v>
      </c>
      <c r="B31" s="40">
        <v>89.224500000000006</v>
      </c>
      <c r="C31" s="41">
        <v>4.6684000000000001</v>
      </c>
      <c r="D31" s="41">
        <v>1.4778</v>
      </c>
      <c r="E31" s="41">
        <v>0.14080000000000001</v>
      </c>
      <c r="F31" s="41">
        <v>0.26860000000000001</v>
      </c>
      <c r="G31" s="41">
        <v>2.8999999999999998E-3</v>
      </c>
      <c r="H31" s="41">
        <v>5.6300000000000003E-2</v>
      </c>
      <c r="I31" s="41">
        <v>4.58E-2</v>
      </c>
      <c r="J31" s="41">
        <v>6.4299999999999996E-2</v>
      </c>
      <c r="K31" s="41">
        <v>0.13650000000000001</v>
      </c>
      <c r="L31" s="41">
        <v>2.8136000000000001</v>
      </c>
      <c r="M31" s="42">
        <v>1.1005</v>
      </c>
      <c r="N31" s="40">
        <v>0.75229999999999997</v>
      </c>
      <c r="O31" s="43"/>
      <c r="P31" s="44">
        <v>34.57</v>
      </c>
      <c r="Q31" s="58">
        <f t="shared" si="0"/>
        <v>9.6027777777777779</v>
      </c>
      <c r="R31" s="68"/>
      <c r="S31" s="69">
        <v>38.268500000000003</v>
      </c>
      <c r="T31" s="61">
        <f t="shared" si="1"/>
        <v>10.63013888888889</v>
      </c>
      <c r="U31" s="68"/>
      <c r="V31" s="73">
        <v>48.42</v>
      </c>
      <c r="W31" s="64">
        <f t="shared" si="2"/>
        <v>13.45</v>
      </c>
      <c r="X31" s="76">
        <v>-8.9</v>
      </c>
      <c r="Y31" s="77">
        <v>-3</v>
      </c>
      <c r="Z31" s="82">
        <v>1.4E-3</v>
      </c>
      <c r="AA31" s="82" t="s">
        <v>52</v>
      </c>
      <c r="AB31" s="86" t="s">
        <v>51</v>
      </c>
      <c r="AC31" s="89">
        <v>155.93816000000001</v>
      </c>
      <c r="AD31" s="10">
        <f t="shared" si="3"/>
        <v>100</v>
      </c>
      <c r="AE31" s="88" t="str">
        <f t="shared" si="4"/>
        <v>ОК</v>
      </c>
      <c r="AF31" s="6"/>
      <c r="AG31" s="6"/>
      <c r="AH31" s="6"/>
    </row>
    <row r="32" spans="1:34" x14ac:dyDescent="0.25">
      <c r="A32" s="29">
        <v>22</v>
      </c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2"/>
      <c r="N32" s="40"/>
      <c r="O32" s="43"/>
      <c r="P32" s="44">
        <v>34.57</v>
      </c>
      <c r="Q32" s="58">
        <f t="shared" si="0"/>
        <v>9.6027777777777779</v>
      </c>
      <c r="R32" s="68"/>
      <c r="S32" s="69">
        <v>38.268500000000003</v>
      </c>
      <c r="T32" s="61">
        <f t="shared" si="1"/>
        <v>10.63013888888889</v>
      </c>
      <c r="U32" s="68"/>
      <c r="V32" s="73">
        <v>48.42</v>
      </c>
      <c r="W32" s="64">
        <f t="shared" si="2"/>
        <v>13.45</v>
      </c>
      <c r="X32" s="76"/>
      <c r="Y32" s="77"/>
      <c r="Z32" s="82"/>
      <c r="AA32" s="82"/>
      <c r="AB32" s="86"/>
      <c r="AC32" s="89">
        <v>163.38187000000002</v>
      </c>
      <c r="AD32" s="10">
        <f t="shared" si="3"/>
        <v>0</v>
      </c>
      <c r="AE32" s="88" t="str">
        <f t="shared" si="4"/>
        <v xml:space="preserve"> </v>
      </c>
      <c r="AF32" s="6"/>
      <c r="AG32" s="6"/>
      <c r="AH32" s="6"/>
    </row>
    <row r="33" spans="1:34" x14ac:dyDescent="0.25">
      <c r="A33" s="29">
        <v>23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2"/>
      <c r="N33" s="40"/>
      <c r="O33" s="43"/>
      <c r="P33" s="44">
        <v>34.57</v>
      </c>
      <c r="Q33" s="58">
        <f t="shared" si="0"/>
        <v>9.6027777777777779</v>
      </c>
      <c r="R33" s="68"/>
      <c r="S33" s="69">
        <v>38.268500000000003</v>
      </c>
      <c r="T33" s="61">
        <f t="shared" si="1"/>
        <v>10.63013888888889</v>
      </c>
      <c r="U33" s="68"/>
      <c r="V33" s="73">
        <v>48.42</v>
      </c>
      <c r="W33" s="64">
        <f t="shared" si="2"/>
        <v>13.45</v>
      </c>
      <c r="X33" s="76"/>
      <c r="Y33" s="77"/>
      <c r="Z33" s="82"/>
      <c r="AA33" s="82"/>
      <c r="AB33" s="86"/>
      <c r="AC33" s="89">
        <v>167.00823</v>
      </c>
      <c r="AD33" s="10">
        <f>SUM(B33:M33)+$K$42+$N$42</f>
        <v>0</v>
      </c>
      <c r="AE33" s="88" t="str">
        <f>IF(AD33=100,"ОК"," ")</f>
        <v xml:space="preserve"> </v>
      </c>
      <c r="AF33" s="6"/>
      <c r="AG33" s="6"/>
      <c r="AH33" s="6"/>
    </row>
    <row r="34" spans="1:34" x14ac:dyDescent="0.25">
      <c r="A34" s="29">
        <v>24</v>
      </c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0"/>
      <c r="O34" s="43"/>
      <c r="P34" s="44">
        <v>34.57</v>
      </c>
      <c r="Q34" s="58">
        <f t="shared" si="0"/>
        <v>9.6027777777777779</v>
      </c>
      <c r="R34" s="68"/>
      <c r="S34" s="69">
        <v>38.268500000000003</v>
      </c>
      <c r="T34" s="61">
        <f t="shared" si="1"/>
        <v>10.63013888888889</v>
      </c>
      <c r="U34" s="68"/>
      <c r="V34" s="73">
        <v>48.42</v>
      </c>
      <c r="W34" s="64">
        <f t="shared" si="2"/>
        <v>13.45</v>
      </c>
      <c r="X34" s="76"/>
      <c r="Y34" s="77"/>
      <c r="Z34" s="82"/>
      <c r="AA34" s="82"/>
      <c r="AB34" s="86"/>
      <c r="AC34" s="89">
        <v>169.49099000000001</v>
      </c>
      <c r="AD34" s="10">
        <f t="shared" si="3"/>
        <v>0</v>
      </c>
      <c r="AE34" s="88" t="str">
        <f t="shared" si="4"/>
        <v xml:space="preserve"> </v>
      </c>
      <c r="AF34" s="6"/>
      <c r="AG34" s="6"/>
      <c r="AH34" s="6"/>
    </row>
    <row r="35" spans="1:34" x14ac:dyDescent="0.25">
      <c r="A35" s="29">
        <v>25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0"/>
      <c r="O35" s="43"/>
      <c r="P35" s="44">
        <v>34.57</v>
      </c>
      <c r="Q35" s="58">
        <f t="shared" si="0"/>
        <v>9.6027777777777779</v>
      </c>
      <c r="R35" s="68"/>
      <c r="S35" s="69">
        <v>38.268500000000003</v>
      </c>
      <c r="T35" s="61">
        <f t="shared" si="1"/>
        <v>10.63013888888889</v>
      </c>
      <c r="U35" s="68"/>
      <c r="V35" s="73">
        <v>48.42</v>
      </c>
      <c r="W35" s="64">
        <f t="shared" si="2"/>
        <v>13.45</v>
      </c>
      <c r="X35" s="76"/>
      <c r="Y35" s="77"/>
      <c r="Z35" s="82"/>
      <c r="AA35" s="82"/>
      <c r="AB35" s="86"/>
      <c r="AC35" s="89">
        <v>166.22975</v>
      </c>
      <c r="AD35" s="10">
        <f t="shared" si="3"/>
        <v>0</v>
      </c>
      <c r="AE35" s="88" t="str">
        <f t="shared" si="4"/>
        <v xml:space="preserve"> </v>
      </c>
      <c r="AF35" s="6"/>
      <c r="AG35" s="6"/>
      <c r="AH35" s="6"/>
    </row>
    <row r="36" spans="1:34" x14ac:dyDescent="0.25">
      <c r="A36" s="29">
        <v>26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0"/>
      <c r="O36" s="43"/>
      <c r="P36" s="44">
        <v>34.57</v>
      </c>
      <c r="Q36" s="58">
        <f t="shared" si="0"/>
        <v>9.6027777777777779</v>
      </c>
      <c r="R36" s="68"/>
      <c r="S36" s="69">
        <v>38.268500000000003</v>
      </c>
      <c r="T36" s="61">
        <f t="shared" si="1"/>
        <v>10.63013888888889</v>
      </c>
      <c r="U36" s="68"/>
      <c r="V36" s="73">
        <v>48.42</v>
      </c>
      <c r="W36" s="64">
        <f t="shared" si="2"/>
        <v>13.45</v>
      </c>
      <c r="X36" s="76"/>
      <c r="Y36" s="77"/>
      <c r="Z36" s="82"/>
      <c r="AA36" s="82"/>
      <c r="AB36" s="86"/>
      <c r="AC36" s="89">
        <v>159.80117999999999</v>
      </c>
      <c r="AD36" s="10">
        <f t="shared" si="3"/>
        <v>0</v>
      </c>
      <c r="AE36" s="88" t="str">
        <f t="shared" si="4"/>
        <v xml:space="preserve"> </v>
      </c>
      <c r="AF36" s="6"/>
      <c r="AG36" s="6"/>
      <c r="AH36" s="6"/>
    </row>
    <row r="37" spans="1:34" x14ac:dyDescent="0.25">
      <c r="A37" s="29">
        <v>27</v>
      </c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2"/>
      <c r="N37" s="40"/>
      <c r="O37" s="43"/>
      <c r="P37" s="44">
        <v>34.57</v>
      </c>
      <c r="Q37" s="58">
        <f t="shared" si="0"/>
        <v>9.6027777777777779</v>
      </c>
      <c r="R37" s="68"/>
      <c r="S37" s="69">
        <v>38.268500000000003</v>
      </c>
      <c r="T37" s="61">
        <f t="shared" si="1"/>
        <v>10.63013888888889</v>
      </c>
      <c r="U37" s="68"/>
      <c r="V37" s="73">
        <v>48.42</v>
      </c>
      <c r="W37" s="64">
        <f t="shared" si="2"/>
        <v>13.45</v>
      </c>
      <c r="X37" s="76"/>
      <c r="Y37" s="77"/>
      <c r="Z37" s="82"/>
      <c r="AA37" s="82"/>
      <c r="AB37" s="86"/>
      <c r="AC37" s="89">
        <v>152.77142000000001</v>
      </c>
      <c r="AD37" s="10">
        <f t="shared" si="3"/>
        <v>0</v>
      </c>
      <c r="AE37" s="88" t="str">
        <f t="shared" si="4"/>
        <v xml:space="preserve"> </v>
      </c>
      <c r="AF37" s="6"/>
      <c r="AG37" s="6"/>
      <c r="AH37" s="6"/>
    </row>
    <row r="38" spans="1:34" x14ac:dyDescent="0.25">
      <c r="A38" s="29">
        <v>28</v>
      </c>
      <c r="B38" s="40">
        <v>89.148700000000005</v>
      </c>
      <c r="C38" s="41">
        <v>4.6512000000000002</v>
      </c>
      <c r="D38" s="41">
        <v>1.4709000000000001</v>
      </c>
      <c r="E38" s="41">
        <v>0.1409</v>
      </c>
      <c r="F38" s="41">
        <v>0.27229999999999999</v>
      </c>
      <c r="G38" s="41">
        <v>2.8999999999999998E-3</v>
      </c>
      <c r="H38" s="41">
        <v>5.8999999999999997E-2</v>
      </c>
      <c r="I38" s="41">
        <v>4.9399999999999999E-2</v>
      </c>
      <c r="J38" s="41">
        <v>8.2199999999999995E-2</v>
      </c>
      <c r="K38" s="41">
        <v>0.13569999999999999</v>
      </c>
      <c r="L38" s="41">
        <v>2.8780999999999999</v>
      </c>
      <c r="M38" s="42">
        <v>1.1086</v>
      </c>
      <c r="N38" s="40">
        <v>0.75319999999999998</v>
      </c>
      <c r="O38" s="43"/>
      <c r="P38" s="44">
        <v>34.573900000000002</v>
      </c>
      <c r="Q38" s="58">
        <f t="shared" si="0"/>
        <v>9.6038611111111116</v>
      </c>
      <c r="R38" s="68"/>
      <c r="S38" s="69">
        <v>38.2682</v>
      </c>
      <c r="T38" s="61">
        <f t="shared" si="1"/>
        <v>10.630055555555556</v>
      </c>
      <c r="U38" s="68"/>
      <c r="V38" s="73">
        <v>48.391399999999997</v>
      </c>
      <c r="W38" s="64">
        <f t="shared" si="2"/>
        <v>13.442055555555555</v>
      </c>
      <c r="X38" s="76">
        <v>-8.4</v>
      </c>
      <c r="Y38" s="77">
        <v>-2.5</v>
      </c>
      <c r="Z38" s="82"/>
      <c r="AA38" s="82"/>
      <c r="AB38" s="86"/>
      <c r="AC38" s="89">
        <v>146.85213999999999</v>
      </c>
      <c r="AD38" s="10">
        <f t="shared" si="3"/>
        <v>99.999900000000011</v>
      </c>
      <c r="AE38" s="88" t="str">
        <f t="shared" si="4"/>
        <v xml:space="preserve"> </v>
      </c>
      <c r="AF38" s="6"/>
      <c r="AG38" s="6"/>
      <c r="AH38" s="6"/>
    </row>
    <row r="39" spans="1:34" x14ac:dyDescent="0.25">
      <c r="A39" s="29">
        <v>29</v>
      </c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2"/>
      <c r="N39" s="40"/>
      <c r="O39" s="43"/>
      <c r="P39" s="44">
        <v>34.57</v>
      </c>
      <c r="Q39" s="58">
        <f t="shared" si="0"/>
        <v>9.6027777777777779</v>
      </c>
      <c r="R39" s="68"/>
      <c r="S39" s="69">
        <v>38.268500000000003</v>
      </c>
      <c r="T39" s="61">
        <f t="shared" si="1"/>
        <v>10.63013888888889</v>
      </c>
      <c r="U39" s="68"/>
      <c r="V39" s="73">
        <v>48.391399999999997</v>
      </c>
      <c r="W39" s="64">
        <f t="shared" si="2"/>
        <v>13.442055555555555</v>
      </c>
      <c r="X39" s="76"/>
      <c r="Y39" s="77"/>
      <c r="Z39" s="82"/>
      <c r="AA39" s="82"/>
      <c r="AB39" s="86"/>
      <c r="AC39" s="89">
        <v>155.59323000000001</v>
      </c>
      <c r="AD39" s="10">
        <f t="shared" si="3"/>
        <v>0</v>
      </c>
      <c r="AE39" s="88" t="str">
        <f t="shared" si="4"/>
        <v xml:space="preserve"> </v>
      </c>
      <c r="AF39" s="6"/>
      <c r="AG39" s="6"/>
      <c r="AH39" s="6"/>
    </row>
    <row r="40" spans="1:34" x14ac:dyDescent="0.25">
      <c r="A40" s="29">
        <v>30</v>
      </c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  <c r="N40" s="40"/>
      <c r="O40" s="43"/>
      <c r="P40" s="44">
        <v>34.57</v>
      </c>
      <c r="Q40" s="58">
        <f t="shared" si="0"/>
        <v>9.6027777777777779</v>
      </c>
      <c r="R40" s="68"/>
      <c r="S40" s="69">
        <v>38.268500000000003</v>
      </c>
      <c r="T40" s="61">
        <f t="shared" si="1"/>
        <v>10.63013888888889</v>
      </c>
      <c r="U40" s="68"/>
      <c r="V40" s="73">
        <v>48.391399999999997</v>
      </c>
      <c r="W40" s="64">
        <f t="shared" si="2"/>
        <v>13.442055555555555</v>
      </c>
      <c r="X40" s="76"/>
      <c r="Y40" s="77"/>
      <c r="Z40" s="82"/>
      <c r="AA40" s="82"/>
      <c r="AB40" s="86"/>
      <c r="AC40" s="89">
        <v>176.66027</v>
      </c>
      <c r="AD40" s="10">
        <f t="shared" si="3"/>
        <v>0</v>
      </c>
      <c r="AE40" s="88" t="str">
        <f t="shared" si="4"/>
        <v xml:space="preserve"> </v>
      </c>
      <c r="AF40" s="6"/>
      <c r="AG40" s="6"/>
      <c r="AH40" s="6"/>
    </row>
    <row r="41" spans="1:34" ht="15.75" thickBot="1" x14ac:dyDescent="0.3">
      <c r="A41" s="30">
        <v>31</v>
      </c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5"/>
      <c r="O41" s="48"/>
      <c r="P41" s="49"/>
      <c r="Q41" s="59">
        <f t="shared" si="0"/>
        <v>0</v>
      </c>
      <c r="R41" s="70"/>
      <c r="S41" s="71"/>
      <c r="T41" s="62">
        <f t="shared" si="1"/>
        <v>0</v>
      </c>
      <c r="U41" s="70"/>
      <c r="V41" s="70"/>
      <c r="W41" s="65">
        <f t="shared" si="2"/>
        <v>0</v>
      </c>
      <c r="X41" s="78"/>
      <c r="Y41" s="79"/>
      <c r="Z41" s="83"/>
      <c r="AA41" s="83"/>
      <c r="AB41" s="87"/>
      <c r="AC41" s="85"/>
      <c r="AD41" s="10">
        <f t="shared" si="3"/>
        <v>0</v>
      </c>
      <c r="AE41" s="88" t="str">
        <f t="shared" si="4"/>
        <v xml:space="preserve"> </v>
      </c>
      <c r="AF41" s="6"/>
      <c r="AG41" s="6"/>
      <c r="AH41" s="6"/>
    </row>
    <row r="42" spans="1:34" ht="15" customHeight="1" thickBot="1" x14ac:dyDescent="0.3">
      <c r="A42" s="123" t="s">
        <v>18</v>
      </c>
      <c r="B42" s="124"/>
      <c r="C42" s="124"/>
      <c r="D42" s="124"/>
      <c r="E42" s="124"/>
      <c r="F42" s="124"/>
      <c r="G42" s="124"/>
      <c r="H42" s="125"/>
      <c r="I42" s="122" t="s">
        <v>16</v>
      </c>
      <c r="J42" s="122"/>
      <c r="K42" s="32">
        <v>0</v>
      </c>
      <c r="L42" s="123" t="s">
        <v>17</v>
      </c>
      <c r="M42" s="125"/>
      <c r="N42" s="33">
        <v>0</v>
      </c>
      <c r="O42" s="103"/>
      <c r="P42" s="103">
        <f>SUMPRODUCT(P11:P41,AC11:AC41)/SUM(AC11:AC41)</f>
        <v>34.49137498939308</v>
      </c>
      <c r="Q42" s="107">
        <f>SUMPRODUCT(Q11:Q41,AC11:AC41)/SUM(AC11:AC41)</f>
        <v>9.5809374970536307</v>
      </c>
      <c r="R42" s="103"/>
      <c r="S42" s="103">
        <f>SUMPRODUCT(S11:S41,AC11:AC41)/SUM(AC11:AC41)</f>
        <v>38.180873087927793</v>
      </c>
      <c r="T42" s="105">
        <f>SUMPRODUCT(T11:T41,AC11:AC41)/SUM(AC11:AC41)</f>
        <v>10.605798079979941</v>
      </c>
      <c r="U42" s="14"/>
      <c r="V42" s="7"/>
      <c r="W42" s="34"/>
      <c r="X42" s="34"/>
      <c r="Y42" s="34"/>
      <c r="Z42" s="34"/>
      <c r="AA42" s="116" t="s">
        <v>39</v>
      </c>
      <c r="AB42" s="116"/>
      <c r="AC42" s="84">
        <f>SUM(AC11:AC41)</f>
        <v>4166.0502799999995</v>
      </c>
      <c r="AD42" s="10"/>
      <c r="AE42" s="11"/>
      <c r="AF42" s="6"/>
      <c r="AG42" s="6"/>
      <c r="AH42" s="6"/>
    </row>
    <row r="43" spans="1:34" ht="15.75" customHeight="1" x14ac:dyDescent="0.25">
      <c r="A43" s="35"/>
      <c r="B43" s="4"/>
      <c r="C43" s="4"/>
      <c r="D43" s="4"/>
      <c r="E43" s="4"/>
      <c r="F43" s="4"/>
      <c r="G43" s="4"/>
      <c r="H43" s="121" t="s">
        <v>2</v>
      </c>
      <c r="I43" s="121"/>
      <c r="J43" s="121"/>
      <c r="K43" s="121"/>
      <c r="L43" s="121"/>
      <c r="M43" s="121"/>
      <c r="N43" s="121"/>
      <c r="O43" s="104"/>
      <c r="P43" s="104"/>
      <c r="Q43" s="108"/>
      <c r="R43" s="104"/>
      <c r="S43" s="104"/>
      <c r="T43" s="106"/>
      <c r="U43" s="14"/>
      <c r="V43" s="4"/>
      <c r="W43" s="4"/>
      <c r="X43" s="4"/>
      <c r="Y43" s="4"/>
      <c r="Z43" s="4"/>
      <c r="AA43" s="4"/>
      <c r="AB43" s="4"/>
      <c r="AC43" s="56"/>
    </row>
    <row r="44" spans="1:34" ht="7.5" customHeight="1" x14ac:dyDescent="0.25">
      <c r="A44" s="3"/>
      <c r="B44" s="4"/>
      <c r="C44" s="4"/>
      <c r="D44" s="4"/>
      <c r="E44" s="4"/>
      <c r="F44" s="4"/>
      <c r="G44" s="4"/>
      <c r="H44" s="27"/>
      <c r="I44" s="27"/>
      <c r="J44" s="27"/>
      <c r="K44" s="27"/>
      <c r="L44" s="27"/>
      <c r="M44" s="27"/>
      <c r="N44" s="27"/>
      <c r="O44" s="28"/>
      <c r="P44" s="28"/>
      <c r="Q44" s="28"/>
      <c r="R44" s="28"/>
      <c r="S44" s="28"/>
      <c r="T44" s="28"/>
      <c r="U44" s="14"/>
      <c r="V44" s="4"/>
      <c r="W44" s="4"/>
      <c r="X44" s="4"/>
      <c r="Y44" s="4"/>
      <c r="Z44" s="4"/>
      <c r="AA44" s="4"/>
      <c r="AB44" s="4"/>
      <c r="AC44" s="56"/>
    </row>
    <row r="45" spans="1:34" ht="15.75" customHeight="1" x14ac:dyDescent="0.25">
      <c r="A45" s="3"/>
      <c r="B45" s="36" t="s">
        <v>40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 t="s">
        <v>41</v>
      </c>
      <c r="P45" s="36"/>
      <c r="Q45" s="36"/>
      <c r="R45" s="36"/>
      <c r="S45" s="37"/>
      <c r="T45" s="38"/>
      <c r="U45" s="38"/>
      <c r="V45" s="93">
        <v>42704</v>
      </c>
      <c r="W45" s="94"/>
      <c r="X45" s="4"/>
      <c r="Y45" s="4"/>
      <c r="Z45" s="4"/>
      <c r="AA45" s="4"/>
      <c r="AB45" s="4"/>
      <c r="AC45" s="5"/>
    </row>
    <row r="46" spans="1:34" ht="15.75" customHeight="1" x14ac:dyDescent="0.25">
      <c r="A46" s="3"/>
      <c r="D46" s="39" t="s">
        <v>3</v>
      </c>
      <c r="O46" s="39" t="s">
        <v>4</v>
      </c>
      <c r="R46" s="39"/>
      <c r="S46" s="39" t="s">
        <v>5</v>
      </c>
      <c r="V46" s="39"/>
      <c r="W46" s="4" t="s">
        <v>6</v>
      </c>
      <c r="X46" s="4"/>
      <c r="Y46" s="4"/>
      <c r="Z46" s="4"/>
      <c r="AA46" s="4"/>
      <c r="AB46" s="4"/>
      <c r="AC46" s="5"/>
    </row>
    <row r="47" spans="1:34" x14ac:dyDescent="0.25">
      <c r="B47" s="36" t="s">
        <v>42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 t="s">
        <v>43</v>
      </c>
      <c r="O47" s="36" t="s">
        <v>44</v>
      </c>
      <c r="P47" s="36"/>
      <c r="Q47" s="36"/>
      <c r="R47" s="36"/>
      <c r="S47" s="36"/>
      <c r="T47" s="38"/>
      <c r="U47" s="38"/>
      <c r="V47" s="93">
        <v>42704</v>
      </c>
      <c r="W47" s="94"/>
    </row>
    <row r="48" spans="1:34" x14ac:dyDescent="0.25">
      <c r="E48" s="39" t="s">
        <v>45</v>
      </c>
      <c r="O48" s="39" t="s">
        <v>4</v>
      </c>
      <c r="R48" s="39"/>
      <c r="S48" s="39" t="s">
        <v>5</v>
      </c>
      <c r="V48" s="39"/>
      <c r="W48" s="4" t="s">
        <v>6</v>
      </c>
    </row>
    <row r="49" spans="2:23" x14ac:dyDescent="0.25">
      <c r="B49" s="36" t="s">
        <v>55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 t="s">
        <v>43</v>
      </c>
      <c r="O49" s="36" t="s">
        <v>56</v>
      </c>
      <c r="P49" s="36"/>
      <c r="Q49" s="36"/>
      <c r="R49" s="36"/>
      <c r="S49" s="36"/>
      <c r="T49" s="38"/>
      <c r="U49" s="38"/>
      <c r="V49" s="93">
        <v>42704</v>
      </c>
      <c r="W49" s="94"/>
    </row>
    <row r="50" spans="2:23" x14ac:dyDescent="0.25">
      <c r="E50" s="50" t="s">
        <v>54</v>
      </c>
      <c r="O50" s="39" t="s">
        <v>4</v>
      </c>
      <c r="R50" s="39"/>
      <c r="S50" s="39" t="s">
        <v>5</v>
      </c>
      <c r="V50" s="39"/>
      <c r="W50" s="4" t="s">
        <v>6</v>
      </c>
    </row>
  </sheetData>
  <sheetProtection algorithmName="SHA-512" hashValue="KUl4L0VAb5kfHCHa4drEeozaqbBoKIJUG+QdBCv9/FISwSp3D3mCKOOToUzwY8ogbXtlafQPYW7meuXUFFbwzw==" saltValue="ouVXd6DtqzMIo2HA2wYSxQ==" spinCount="100000" sheet="1" objects="1" scenarios="1"/>
  <mergeCells count="50">
    <mergeCell ref="AC7:AC10"/>
    <mergeCell ref="Z7:Z10"/>
    <mergeCell ref="AA7:AA10"/>
    <mergeCell ref="W9:W10"/>
    <mergeCell ref="V9:V10"/>
    <mergeCell ref="AB7:AB10"/>
    <mergeCell ref="Y7:Y10"/>
    <mergeCell ref="X7:X10"/>
    <mergeCell ref="N7:W7"/>
    <mergeCell ref="N8:N10"/>
    <mergeCell ref="T9:T10"/>
    <mergeCell ref="R9:R10"/>
    <mergeCell ref="AA42:AB42"/>
    <mergeCell ref="R42:R43"/>
    <mergeCell ref="O42:O43"/>
    <mergeCell ref="O9:O10"/>
    <mergeCell ref="F9:F10"/>
    <mergeCell ref="P9:P10"/>
    <mergeCell ref="Q9:Q10"/>
    <mergeCell ref="G9:G10"/>
    <mergeCell ref="M9:M10"/>
    <mergeCell ref="H43:N43"/>
    <mergeCell ref="I42:J42"/>
    <mergeCell ref="A42:H42"/>
    <mergeCell ref="L42:M42"/>
    <mergeCell ref="A7:A10"/>
    <mergeCell ref="B9:B10"/>
    <mergeCell ref="C9:C10"/>
    <mergeCell ref="D9:D10"/>
    <mergeCell ref="E9:E10"/>
    <mergeCell ref="L9:L10"/>
    <mergeCell ref="I9:I10"/>
    <mergeCell ref="J9:J10"/>
    <mergeCell ref="K9:K10"/>
    <mergeCell ref="V49:W49"/>
    <mergeCell ref="J2:X2"/>
    <mergeCell ref="J4:X4"/>
    <mergeCell ref="J5:X5"/>
    <mergeCell ref="U9:U10"/>
    <mergeCell ref="S9:S10"/>
    <mergeCell ref="V47:W47"/>
    <mergeCell ref="K3:AH3"/>
    <mergeCell ref="K6:AH6"/>
    <mergeCell ref="S42:S43"/>
    <mergeCell ref="V45:W45"/>
    <mergeCell ref="T42:T43"/>
    <mergeCell ref="P42:P43"/>
    <mergeCell ref="Q42:Q43"/>
    <mergeCell ref="B7:M8"/>
    <mergeCell ref="H9:H10"/>
  </mergeCells>
  <phoneticPr fontId="24" type="noConversion"/>
  <printOptions verticalCentered="1"/>
  <pageMargins left="0.55118110236220474" right="0.23622047244094491" top="0.19685039370078741" bottom="0.19685039370078741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10" workbookViewId="0">
      <selection activeCell="M3" sqref="M3:M32"/>
    </sheetView>
  </sheetViews>
  <sheetFormatPr defaultRowHeight="15" x14ac:dyDescent="0.25"/>
  <cols>
    <col min="1" max="1" width="9.85546875" customWidth="1"/>
    <col min="7" max="7" width="10" customWidth="1"/>
  </cols>
  <sheetData>
    <row r="1" spans="1:13" x14ac:dyDescent="0.25">
      <c r="A1" t="s">
        <v>63</v>
      </c>
      <c r="G1" t="s">
        <v>64</v>
      </c>
    </row>
    <row r="2" spans="1:13" x14ac:dyDescent="0.25">
      <c r="A2" t="s">
        <v>61</v>
      </c>
      <c r="B2" t="s">
        <v>62</v>
      </c>
      <c r="G2" t="s">
        <v>61</v>
      </c>
      <c r="H2" t="s">
        <v>62</v>
      </c>
      <c r="M2" t="s">
        <v>65</v>
      </c>
    </row>
    <row r="3" spans="1:13" x14ac:dyDescent="0.25">
      <c r="A3" s="90">
        <v>42675</v>
      </c>
      <c r="B3">
        <v>94971.9</v>
      </c>
      <c r="D3">
        <f>B3/1000</f>
        <v>94.971899999999991</v>
      </c>
      <c r="G3" s="90">
        <v>42675</v>
      </c>
      <c r="H3">
        <v>38854.800000000003</v>
      </c>
      <c r="J3">
        <f>H3/1000</f>
        <v>38.854800000000004</v>
      </c>
      <c r="M3">
        <f>D3+J3</f>
        <v>133.82669999999999</v>
      </c>
    </row>
    <row r="4" spans="1:13" x14ac:dyDescent="0.25">
      <c r="A4" s="90">
        <v>42676</v>
      </c>
      <c r="B4">
        <v>96948.34</v>
      </c>
      <c r="D4">
        <f t="shared" ref="D4:D32" si="0">B4/1000</f>
        <v>96.948340000000002</v>
      </c>
      <c r="G4" s="90">
        <v>42676</v>
      </c>
      <c r="H4">
        <v>39632.1</v>
      </c>
      <c r="J4">
        <f t="shared" ref="J4:J32" si="1">H4/1000</f>
        <v>39.632100000000001</v>
      </c>
      <c r="M4">
        <f t="shared" ref="M4:M32" si="2">D4+J4</f>
        <v>136.58044000000001</v>
      </c>
    </row>
    <row r="5" spans="1:13" x14ac:dyDescent="0.25">
      <c r="A5" s="90">
        <v>42677</v>
      </c>
      <c r="B5">
        <v>88718.23</v>
      </c>
      <c r="D5">
        <f t="shared" si="0"/>
        <v>88.718229999999991</v>
      </c>
      <c r="G5" s="90">
        <v>42677</v>
      </c>
      <c r="H5">
        <v>37435.53</v>
      </c>
      <c r="J5">
        <f t="shared" si="1"/>
        <v>37.43553</v>
      </c>
      <c r="M5">
        <f t="shared" si="2"/>
        <v>126.15375999999999</v>
      </c>
    </row>
    <row r="6" spans="1:13" x14ac:dyDescent="0.25">
      <c r="A6" s="90">
        <v>42678</v>
      </c>
      <c r="B6">
        <v>88842.83</v>
      </c>
      <c r="D6">
        <f t="shared" si="0"/>
        <v>88.842830000000006</v>
      </c>
      <c r="G6" s="90">
        <v>42678</v>
      </c>
      <c r="H6">
        <v>38297.99</v>
      </c>
      <c r="J6">
        <f t="shared" si="1"/>
        <v>38.297989999999999</v>
      </c>
      <c r="M6">
        <f t="shared" si="2"/>
        <v>127.14082000000001</v>
      </c>
    </row>
    <row r="7" spans="1:13" x14ac:dyDescent="0.25">
      <c r="A7" s="90">
        <v>42679</v>
      </c>
      <c r="B7">
        <v>89880.77</v>
      </c>
      <c r="D7">
        <f t="shared" si="0"/>
        <v>89.880769999999998</v>
      </c>
      <c r="G7" s="90">
        <v>42679</v>
      </c>
      <c r="H7">
        <v>38414.239999999998</v>
      </c>
      <c r="J7">
        <f t="shared" si="1"/>
        <v>38.414239999999999</v>
      </c>
      <c r="M7">
        <f t="shared" si="2"/>
        <v>128.29500999999999</v>
      </c>
    </row>
    <row r="8" spans="1:13" x14ac:dyDescent="0.25">
      <c r="A8" s="90">
        <v>42680</v>
      </c>
      <c r="B8">
        <v>89895</v>
      </c>
      <c r="D8">
        <f t="shared" si="0"/>
        <v>89.894999999999996</v>
      </c>
      <c r="G8" s="90">
        <v>42680</v>
      </c>
      <c r="H8">
        <v>38727.99</v>
      </c>
      <c r="J8">
        <f t="shared" si="1"/>
        <v>38.727989999999998</v>
      </c>
      <c r="M8">
        <f t="shared" si="2"/>
        <v>128.62298999999999</v>
      </c>
    </row>
    <row r="9" spans="1:13" x14ac:dyDescent="0.25">
      <c r="A9" s="90">
        <v>42681</v>
      </c>
      <c r="B9">
        <v>62344.84</v>
      </c>
      <c r="D9">
        <f t="shared" si="0"/>
        <v>62.344839999999998</v>
      </c>
      <c r="G9" s="90">
        <v>42681</v>
      </c>
      <c r="H9">
        <v>30577.85</v>
      </c>
      <c r="J9">
        <f t="shared" si="1"/>
        <v>30.577849999999998</v>
      </c>
      <c r="M9">
        <f t="shared" si="2"/>
        <v>92.922689999999989</v>
      </c>
    </row>
    <row r="10" spans="1:13" x14ac:dyDescent="0.25">
      <c r="A10" s="90">
        <v>42682</v>
      </c>
      <c r="B10">
        <v>65012.4</v>
      </c>
      <c r="D10">
        <f t="shared" si="0"/>
        <v>65.0124</v>
      </c>
      <c r="G10" s="90">
        <v>42682</v>
      </c>
      <c r="H10">
        <v>31765.360000000001</v>
      </c>
      <c r="J10">
        <f t="shared" si="1"/>
        <v>31.765360000000001</v>
      </c>
      <c r="M10">
        <f t="shared" si="2"/>
        <v>96.777760000000001</v>
      </c>
    </row>
    <row r="11" spans="1:13" x14ac:dyDescent="0.25">
      <c r="A11" s="90">
        <v>42683</v>
      </c>
      <c r="B11">
        <v>66267.850000000006</v>
      </c>
      <c r="D11">
        <f t="shared" si="0"/>
        <v>66.26785000000001</v>
      </c>
      <c r="G11" s="90">
        <v>42683</v>
      </c>
      <c r="H11">
        <v>32213.55</v>
      </c>
      <c r="J11">
        <f t="shared" si="1"/>
        <v>32.213549999999998</v>
      </c>
      <c r="M11">
        <f t="shared" si="2"/>
        <v>98.481400000000008</v>
      </c>
    </row>
    <row r="12" spans="1:13" x14ac:dyDescent="0.25">
      <c r="A12" s="90">
        <v>42684</v>
      </c>
      <c r="B12">
        <v>62246.2</v>
      </c>
      <c r="D12">
        <f t="shared" si="0"/>
        <v>62.246199999999995</v>
      </c>
      <c r="G12" s="90">
        <v>42684</v>
      </c>
      <c r="H12">
        <v>29640.42</v>
      </c>
      <c r="J12">
        <f t="shared" si="1"/>
        <v>29.640419999999999</v>
      </c>
      <c r="M12">
        <f t="shared" si="2"/>
        <v>91.886619999999994</v>
      </c>
    </row>
    <row r="13" spans="1:13" x14ac:dyDescent="0.25">
      <c r="A13" s="90">
        <v>42685</v>
      </c>
      <c r="B13">
        <v>82270.37</v>
      </c>
      <c r="D13">
        <f t="shared" si="0"/>
        <v>82.27037</v>
      </c>
      <c r="G13" s="90">
        <v>42685</v>
      </c>
      <c r="H13">
        <v>37679.07</v>
      </c>
      <c r="J13">
        <f t="shared" si="1"/>
        <v>37.679070000000003</v>
      </c>
      <c r="M13">
        <f t="shared" si="2"/>
        <v>119.94944000000001</v>
      </c>
    </row>
    <row r="14" spans="1:13" x14ac:dyDescent="0.25">
      <c r="A14" s="90">
        <v>42686</v>
      </c>
      <c r="B14">
        <v>86763.83</v>
      </c>
      <c r="D14">
        <f t="shared" si="0"/>
        <v>86.763829999999999</v>
      </c>
      <c r="G14" s="90">
        <v>42686</v>
      </c>
      <c r="H14">
        <v>38968.910000000003</v>
      </c>
      <c r="J14">
        <f t="shared" si="1"/>
        <v>38.968910000000001</v>
      </c>
      <c r="M14">
        <f t="shared" si="2"/>
        <v>125.73274000000001</v>
      </c>
    </row>
    <row r="15" spans="1:13" x14ac:dyDescent="0.25">
      <c r="A15" s="90">
        <v>42687</v>
      </c>
      <c r="B15">
        <v>92428.49</v>
      </c>
      <c r="D15">
        <f t="shared" si="0"/>
        <v>92.428490000000011</v>
      </c>
      <c r="G15" s="90">
        <v>42687</v>
      </c>
      <c r="H15">
        <v>40545.64</v>
      </c>
      <c r="J15">
        <f t="shared" si="1"/>
        <v>40.545639999999999</v>
      </c>
      <c r="M15">
        <f t="shared" si="2"/>
        <v>132.97413</v>
      </c>
    </row>
    <row r="16" spans="1:13" x14ac:dyDescent="0.25">
      <c r="A16" s="90">
        <v>42688</v>
      </c>
      <c r="B16">
        <v>94104.42</v>
      </c>
      <c r="D16">
        <f t="shared" si="0"/>
        <v>94.104420000000005</v>
      </c>
      <c r="G16" s="90">
        <v>42688</v>
      </c>
      <c r="H16">
        <v>41006.089999999997</v>
      </c>
      <c r="J16">
        <f t="shared" si="1"/>
        <v>41.006089999999993</v>
      </c>
      <c r="M16">
        <f t="shared" si="2"/>
        <v>135.11051</v>
      </c>
    </row>
    <row r="17" spans="1:13" x14ac:dyDescent="0.25">
      <c r="A17" s="90">
        <v>42689</v>
      </c>
      <c r="B17">
        <v>99318.56</v>
      </c>
      <c r="D17">
        <f t="shared" si="0"/>
        <v>99.318559999999991</v>
      </c>
      <c r="G17" s="90">
        <v>42689</v>
      </c>
      <c r="H17">
        <v>42005</v>
      </c>
      <c r="J17">
        <f t="shared" si="1"/>
        <v>42.005000000000003</v>
      </c>
      <c r="M17">
        <f t="shared" si="2"/>
        <v>141.32355999999999</v>
      </c>
    </row>
    <row r="18" spans="1:13" x14ac:dyDescent="0.25">
      <c r="A18" s="90">
        <v>42690</v>
      </c>
      <c r="B18">
        <v>102927.14</v>
      </c>
      <c r="D18">
        <f t="shared" si="0"/>
        <v>102.92713999999999</v>
      </c>
      <c r="G18" s="90">
        <v>42690</v>
      </c>
      <c r="H18">
        <v>42635.199999999997</v>
      </c>
      <c r="J18">
        <f t="shared" si="1"/>
        <v>42.635199999999998</v>
      </c>
      <c r="M18">
        <f t="shared" si="2"/>
        <v>145.56234000000001</v>
      </c>
    </row>
    <row r="19" spans="1:13" x14ac:dyDescent="0.25">
      <c r="A19" s="90">
        <v>42691</v>
      </c>
      <c r="B19">
        <v>103883.7</v>
      </c>
      <c r="D19">
        <f t="shared" si="0"/>
        <v>103.88369999999999</v>
      </c>
      <c r="G19" s="90">
        <v>42691</v>
      </c>
      <c r="H19">
        <v>42636.54</v>
      </c>
      <c r="J19">
        <f t="shared" si="1"/>
        <v>42.636540000000004</v>
      </c>
      <c r="M19">
        <f t="shared" si="2"/>
        <v>146.52024</v>
      </c>
    </row>
    <row r="20" spans="1:13" x14ac:dyDescent="0.25">
      <c r="A20" s="90">
        <v>42692</v>
      </c>
      <c r="B20">
        <v>102560.73</v>
      </c>
      <c r="D20">
        <f t="shared" si="0"/>
        <v>102.56072999999999</v>
      </c>
      <c r="G20" s="90">
        <v>42692</v>
      </c>
      <c r="H20">
        <v>43348.32</v>
      </c>
      <c r="J20">
        <f t="shared" si="1"/>
        <v>43.348320000000001</v>
      </c>
      <c r="M20">
        <f t="shared" si="2"/>
        <v>145.90904999999998</v>
      </c>
    </row>
    <row r="21" spans="1:13" x14ac:dyDescent="0.25">
      <c r="A21" s="90">
        <v>42693</v>
      </c>
      <c r="B21">
        <v>103563.91</v>
      </c>
      <c r="D21">
        <f t="shared" si="0"/>
        <v>103.56391000000001</v>
      </c>
      <c r="G21" s="90">
        <v>42693</v>
      </c>
      <c r="H21">
        <v>43414.29</v>
      </c>
      <c r="J21">
        <f t="shared" si="1"/>
        <v>43.414290000000001</v>
      </c>
      <c r="M21">
        <f t="shared" si="2"/>
        <v>146.97820000000002</v>
      </c>
    </row>
    <row r="22" spans="1:13" x14ac:dyDescent="0.25">
      <c r="A22" s="90">
        <v>42694</v>
      </c>
      <c r="B22">
        <v>107795.85</v>
      </c>
      <c r="D22">
        <f t="shared" si="0"/>
        <v>107.79585</v>
      </c>
      <c r="G22" s="90">
        <v>42694</v>
      </c>
      <c r="H22">
        <v>43778.79</v>
      </c>
      <c r="J22">
        <f t="shared" si="1"/>
        <v>43.778790000000001</v>
      </c>
      <c r="M22">
        <f t="shared" si="2"/>
        <v>151.57463999999999</v>
      </c>
    </row>
    <row r="23" spans="1:13" x14ac:dyDescent="0.25">
      <c r="A23" s="90">
        <v>42695</v>
      </c>
      <c r="B23">
        <v>111844.34</v>
      </c>
      <c r="D23">
        <f t="shared" si="0"/>
        <v>111.84434</v>
      </c>
      <c r="G23" s="90">
        <v>42695</v>
      </c>
      <c r="H23">
        <v>44093.82</v>
      </c>
      <c r="J23">
        <f t="shared" si="1"/>
        <v>44.093820000000001</v>
      </c>
      <c r="M23">
        <f t="shared" si="2"/>
        <v>155.93816000000001</v>
      </c>
    </row>
    <row r="24" spans="1:13" x14ac:dyDescent="0.25">
      <c r="A24" s="90">
        <v>42696</v>
      </c>
      <c r="B24">
        <v>116727.46</v>
      </c>
      <c r="D24">
        <f t="shared" si="0"/>
        <v>116.72746000000001</v>
      </c>
      <c r="G24" s="90">
        <v>42696</v>
      </c>
      <c r="H24">
        <v>46654.41</v>
      </c>
      <c r="J24">
        <f t="shared" si="1"/>
        <v>46.654410000000006</v>
      </c>
      <c r="M24">
        <f t="shared" si="2"/>
        <v>163.38187000000002</v>
      </c>
    </row>
    <row r="25" spans="1:13" x14ac:dyDescent="0.25">
      <c r="A25" s="90">
        <v>42697</v>
      </c>
      <c r="B25">
        <v>118917.2</v>
      </c>
      <c r="D25">
        <f t="shared" si="0"/>
        <v>118.91719999999999</v>
      </c>
      <c r="G25" s="90">
        <v>42697</v>
      </c>
      <c r="H25">
        <v>48091.03</v>
      </c>
      <c r="J25">
        <f t="shared" si="1"/>
        <v>48.091029999999996</v>
      </c>
      <c r="M25">
        <f t="shared" si="2"/>
        <v>167.00823</v>
      </c>
    </row>
    <row r="26" spans="1:13" x14ac:dyDescent="0.25">
      <c r="A26" s="90">
        <v>42698</v>
      </c>
      <c r="B26">
        <v>120566.2</v>
      </c>
      <c r="D26">
        <f t="shared" si="0"/>
        <v>120.56619999999999</v>
      </c>
      <c r="G26" s="90">
        <v>42698</v>
      </c>
      <c r="H26">
        <v>48924.79</v>
      </c>
      <c r="J26">
        <f t="shared" si="1"/>
        <v>48.924790000000002</v>
      </c>
      <c r="M26">
        <f t="shared" si="2"/>
        <v>169.49099000000001</v>
      </c>
    </row>
    <row r="27" spans="1:13" x14ac:dyDescent="0.25">
      <c r="A27" s="90">
        <v>42699</v>
      </c>
      <c r="B27">
        <v>118220.69</v>
      </c>
      <c r="D27">
        <f t="shared" si="0"/>
        <v>118.22069</v>
      </c>
      <c r="G27" s="90">
        <v>42699</v>
      </c>
      <c r="H27">
        <v>48009.06</v>
      </c>
      <c r="J27">
        <f t="shared" si="1"/>
        <v>48.009059999999998</v>
      </c>
      <c r="M27">
        <f t="shared" si="2"/>
        <v>166.22975</v>
      </c>
    </row>
    <row r="28" spans="1:13" x14ac:dyDescent="0.25">
      <c r="A28" s="90">
        <v>42700</v>
      </c>
      <c r="B28">
        <v>113863.08</v>
      </c>
      <c r="D28">
        <f t="shared" si="0"/>
        <v>113.86308</v>
      </c>
      <c r="G28" s="90">
        <v>42700</v>
      </c>
      <c r="H28">
        <v>45938.1</v>
      </c>
      <c r="J28">
        <f t="shared" si="1"/>
        <v>45.938099999999999</v>
      </c>
      <c r="M28">
        <f t="shared" si="2"/>
        <v>159.80117999999999</v>
      </c>
    </row>
    <row r="29" spans="1:13" x14ac:dyDescent="0.25">
      <c r="A29" s="90">
        <v>42701</v>
      </c>
      <c r="B29">
        <v>108384.82</v>
      </c>
      <c r="D29">
        <f t="shared" si="0"/>
        <v>108.38482</v>
      </c>
      <c r="G29" s="90">
        <v>42701</v>
      </c>
      <c r="H29">
        <v>44386.6</v>
      </c>
      <c r="J29">
        <f t="shared" si="1"/>
        <v>44.386600000000001</v>
      </c>
      <c r="M29">
        <f t="shared" si="2"/>
        <v>152.77142000000001</v>
      </c>
    </row>
    <row r="30" spans="1:13" x14ac:dyDescent="0.25">
      <c r="A30" s="90">
        <v>42702</v>
      </c>
      <c r="B30">
        <v>103970.69</v>
      </c>
      <c r="D30">
        <f t="shared" si="0"/>
        <v>103.97069</v>
      </c>
      <c r="G30" s="90">
        <v>42702</v>
      </c>
      <c r="H30">
        <v>42881.45</v>
      </c>
      <c r="J30">
        <f t="shared" si="1"/>
        <v>42.881449999999994</v>
      </c>
      <c r="M30">
        <f t="shared" si="2"/>
        <v>146.85213999999999</v>
      </c>
    </row>
    <row r="31" spans="1:13" x14ac:dyDescent="0.25">
      <c r="A31" s="90">
        <v>42703</v>
      </c>
      <c r="B31">
        <v>111025.33</v>
      </c>
      <c r="D31">
        <f t="shared" si="0"/>
        <v>111.02533</v>
      </c>
      <c r="G31" s="90">
        <v>42703</v>
      </c>
      <c r="H31">
        <v>44567.9</v>
      </c>
      <c r="J31">
        <f t="shared" si="1"/>
        <v>44.567900000000002</v>
      </c>
      <c r="M31">
        <f t="shared" si="2"/>
        <v>155.59323000000001</v>
      </c>
    </row>
    <row r="32" spans="1:13" x14ac:dyDescent="0.25">
      <c r="A32" s="90">
        <v>42704</v>
      </c>
      <c r="B32">
        <v>127072.09</v>
      </c>
      <c r="D32">
        <f t="shared" si="0"/>
        <v>127.07209</v>
      </c>
      <c r="G32" s="90">
        <v>42704</v>
      </c>
      <c r="H32">
        <v>49588.18</v>
      </c>
      <c r="J32">
        <f t="shared" si="1"/>
        <v>49.588180000000001</v>
      </c>
      <c r="M32">
        <f t="shared" si="2"/>
        <v>176.66027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Семутин Сергей Николаевич</cp:lastModifiedBy>
  <cp:lastPrinted>2016-12-08T09:42:59Z</cp:lastPrinted>
  <dcterms:created xsi:type="dcterms:W3CDTF">2016-10-07T07:24:19Z</dcterms:created>
  <dcterms:modified xsi:type="dcterms:W3CDTF">2016-12-08T09:43:02Z</dcterms:modified>
</cp:coreProperties>
</file>