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H3" i="2"/>
  <c r="G3" i="2"/>
  <c r="W10" i="2"/>
  <c r="AE11" i="1" l="1"/>
  <c r="AC42" i="1"/>
  <c r="Q11" i="1" l="1"/>
  <c r="T11" i="1"/>
  <c r="W11" i="1"/>
  <c r="AD11" i="1"/>
  <c r="Q12" i="1"/>
  <c r="T12" i="1"/>
  <c r="W12" i="1"/>
  <c r="AD12" i="1"/>
  <c r="AE12" i="1" s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 s="1"/>
  <c r="Q16" i="1"/>
  <c r="T16" i="1"/>
  <c r="W16" i="1"/>
  <c r="AD16" i="1"/>
  <c r="AE16" i="1" s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 s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 s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Q42" i="1" l="1"/>
  <c r="T42" i="1"/>
</calcChain>
</file>

<file path=xl/sharedStrings.xml><?xml version="1.0" encoding="utf-8"?>
<sst xmlns="http://schemas.openxmlformats.org/spreadsheetml/2006/main" count="82" uniqueCount="68">
  <si>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</si>
  <si>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</si>
  <si>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</si>
  <si>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</si>
  <si>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</si>
  <si>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</si>
  <si>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</si>
  <si>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</si>
  <si>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</si>
  <si>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</si>
  <si>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</si>
  <si>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</si>
  <si>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</si>
  <si>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</si>
  <si>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</si>
  <si>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</si>
  <si>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</si>
  <si>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</si>
  <si>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</si>
  <si>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</si>
  <si>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</si>
  <si>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</si>
  <si>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</si>
  <si>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</si>
  <si>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</si>
  <si>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</si>
  <si>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</si>
  <si>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</si>
  <si>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</si>
  <si>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</si>
  <si>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</si>
  <si>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</si>
  <si>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</si>
  <si>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</si>
  <si>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</si>
  <si>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</si>
  <si>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</si>
  <si>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</si>
  <si>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</si>
  <si>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</si>
  <si>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</si>
  <si>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</si>
  <si>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</si>
  <si>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</si>
  <si>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</si>
  <si>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</si>
  <si>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</si>
  <si>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</si>
  <si>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</si>
  <si>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</si>
  <si>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</si>
  <si>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</si>
  <si>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</si>
  <si>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</si>
  <si>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переданого Харківським ЛВУМГ  та прийнятого ПАТ "Харківгаз"  по  ГРС Зміїв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</si>
  <si>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</si>
  <si>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</si>
  <si>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</si>
  <si>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</si>
  <si>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</si>
  <si>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ШХ  за період з 01.11.2016 по 30.11.2016</t>
  </si>
  <si>
    <t>Дата</t>
  </si>
  <si>
    <t xml:space="preserve"> V, м3</t>
  </si>
  <si>
    <t>Змиев</t>
  </si>
  <si>
    <t>Данные по Н.Бишкин</t>
  </si>
  <si>
    <t xml:space="preserve">Данные по Соколово </t>
  </si>
  <si>
    <t xml:space="preserve">Данные по Борки </t>
  </si>
  <si>
    <t>Маршрут № 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</si>
</sst>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0" tint="-0.34998626667073579"/>
      <name val="Arial Cyr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164" fontId="23" fillId="0" borderId="7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5" borderId="7" xfId="0" applyNumberFormat="1" applyFont="1" applyFill="1" applyBorder="1" applyAlignment="1" applyProtection="1">
      <alignment horizontal="center" vertical="center" wrapText="1"/>
    </xf>
    <xf numFmtId="2" fontId="28" fillId="5" borderId="13" xfId="0" applyNumberFormat="1" applyFont="1" applyFill="1" applyBorder="1" applyAlignment="1" applyProtection="1">
      <alignment horizontal="center" vertical="center" wrapText="1"/>
    </xf>
    <xf numFmtId="2" fontId="28" fillId="5" borderId="5" xfId="0" applyNumberFormat="1" applyFont="1" applyFill="1" applyBorder="1" applyAlignment="1" applyProtection="1">
      <alignment horizontal="center" vertical="center" wrapText="1"/>
    </xf>
    <xf numFmtId="2" fontId="28" fillId="4" borderId="7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2" fontId="28" fillId="4" borderId="5" xfId="0" applyNumberFormat="1" applyFont="1" applyFill="1" applyBorder="1" applyAlignment="1" applyProtection="1">
      <alignment horizontal="center" vertical="center" wrapText="1"/>
    </xf>
    <xf numFmtId="2" fontId="28" fillId="3" borderId="25" xfId="0" applyNumberFormat="1" applyFont="1" applyFill="1" applyBorder="1" applyAlignment="1" applyProtection="1">
      <alignment horizontal="center" vertical="center" wrapText="1"/>
    </xf>
    <xf numFmtId="2" fontId="28" fillId="3" borderId="11" xfId="0" applyNumberFormat="1" applyFont="1" applyFill="1" applyBorder="1" applyAlignment="1" applyProtection="1">
      <alignment horizontal="center" vertical="center" wrapText="1"/>
    </xf>
    <xf numFmtId="2" fontId="28" fillId="3" borderId="15" xfId="0" applyNumberFormat="1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2" fontId="2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2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" xfId="0" applyFont="1" applyFill="1" applyBorder="1" applyAlignment="1" applyProtection="1">
      <alignment horizontal="center" vertical="center" wrapText="1"/>
      <protection locked="0"/>
    </xf>
    <xf numFmtId="2" fontId="28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8" fillId="2" borderId="7" xfId="0" applyNumberFormat="1" applyFont="1" applyFill="1" applyBorder="1" applyAlignment="1" applyProtection="1">
      <alignment horizontal="center" wrapText="1"/>
      <protection locked="0"/>
    </xf>
    <xf numFmtId="2" fontId="28" fillId="2" borderId="13" xfId="0" applyNumberFormat="1" applyFont="1" applyFill="1" applyBorder="1" applyAlignment="1" applyProtection="1">
      <alignment horizontal="center" wrapText="1"/>
      <protection locked="0"/>
    </xf>
    <xf numFmtId="166" fontId="28" fillId="0" borderId="20" xfId="0" applyNumberFormat="1" applyFont="1" applyBorder="1" applyAlignment="1" applyProtection="1">
      <alignment horizontal="center" wrapText="1"/>
      <protection locked="0"/>
    </xf>
    <xf numFmtId="166" fontId="28" fillId="0" borderId="7" xfId="0" applyNumberFormat="1" applyFont="1" applyBorder="1" applyAlignment="1" applyProtection="1">
      <alignment horizontal="center" wrapText="1"/>
      <protection locked="0"/>
    </xf>
    <xf numFmtId="166" fontId="28" fillId="0" borderId="12" xfId="0" applyNumberFormat="1" applyFont="1" applyBorder="1" applyAlignment="1" applyProtection="1">
      <alignment horizontal="center" wrapText="1"/>
      <protection locked="0"/>
    </xf>
    <xf numFmtId="166" fontId="28" fillId="0" borderId="13" xfId="0" applyNumberFormat="1" applyFont="1" applyBorder="1" applyAlignment="1" applyProtection="1">
      <alignment horizontal="center" wrapText="1"/>
      <protection locked="0"/>
    </xf>
    <xf numFmtId="166" fontId="28" fillId="0" borderId="14" xfId="0" applyNumberFormat="1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7" xfId="0" applyNumberFormat="1" applyFont="1" applyBorder="1" applyAlignment="1" applyProtection="1">
      <alignment horizontal="center" vertical="center" wrapText="1"/>
      <protection locked="0"/>
    </xf>
    <xf numFmtId="164" fontId="28" fillId="0" borderId="13" xfId="0" applyNumberFormat="1" applyFont="1" applyBorder="1" applyAlignment="1" applyProtection="1">
      <alignment horizontal="center" vertical="center" wrapText="1"/>
      <protection locked="0"/>
    </xf>
    <xf numFmtId="164" fontId="28" fillId="0" borderId="5" xfId="0" applyNumberFormat="1" applyFont="1" applyBorder="1" applyAlignment="1" applyProtection="1">
      <alignment horizontal="center" vertical="center" wrapText="1"/>
      <protection locked="0"/>
    </xf>
    <xf numFmtId="165" fontId="30" fillId="0" borderId="35" xfId="0" applyNumberFormat="1" applyFont="1" applyBorder="1" applyAlignment="1" applyProtection="1">
      <alignment horizontal="center" vertical="center" wrapText="1"/>
    </xf>
    <xf numFmtId="165" fontId="29" fillId="0" borderId="38" xfId="0" applyNumberFormat="1" applyFont="1" applyBorder="1" applyAlignment="1" applyProtection="1">
      <alignment horizont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164" fontId="26" fillId="0" borderId="37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horizontal="center" wrapText="1"/>
    </xf>
    <xf numFmtId="0" fontId="27" fillId="4" borderId="16" xfId="0" applyFont="1" applyFill="1" applyBorder="1" applyAlignment="1" applyProtection="1">
      <alignment horizontal="center" wrapText="1"/>
    </xf>
    <xf numFmtId="0" fontId="27" fillId="4" borderId="7" xfId="0" applyFont="1" applyFill="1" applyBorder="1" applyAlignment="1" applyProtection="1">
      <alignment horizontal="center" wrapText="1"/>
    </xf>
    <xf numFmtId="0" fontId="27" fillId="5" borderId="16" xfId="0" applyFont="1" applyFill="1" applyBorder="1" applyAlignment="1" applyProtection="1">
      <alignment horizontal="center" wrapText="1"/>
    </xf>
    <xf numFmtId="0" fontId="27" fillId="5" borderId="7" xfId="0" applyFont="1" applyFill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textRotation="90" wrapText="1"/>
      <protection locked="0"/>
    </xf>
    <xf numFmtId="0" fontId="5" fillId="5" borderId="40" xfId="0" applyFont="1" applyFill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13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41" xfId="0" applyFont="1" applyFill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4" borderId="16" xfId="0" applyFont="1" applyFill="1" applyBorder="1" applyAlignment="1" applyProtection="1">
      <alignment horizontal="center" vertical="center" textRotation="90" wrapText="1"/>
      <protection locked="0"/>
    </xf>
    <xf numFmtId="0" fontId="5" fillId="4" borderId="40" xfId="0" applyFont="1" applyFill="1" applyBorder="1" applyAlignment="1" applyProtection="1">
      <alignment horizontal="center" vertical="center" textRotation="90" wrapText="1"/>
      <protection locked="0"/>
    </xf>
    <xf numFmtId="14" fontId="0" fillId="0" borderId="0" xfId="0" applyNumberFormat="1"/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Normal="90" zoomScaleSheetLayoutView="100" workbookViewId="0">
      <selection activeCell="AA13" sqref="AA13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1" t="s">
        <v>67</v>
      </c>
      <c r="AC1" s="21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93" t="s">
        <v>53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94" t="s">
        <v>54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54"/>
      <c r="Z4" s="154"/>
      <c r="AA4" s="155"/>
      <c r="AB4" s="154"/>
      <c r="AC4" s="154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95" t="s">
        <v>60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54"/>
      <c r="Z5" s="156"/>
      <c r="AA5" s="155"/>
      <c r="AB5" s="156"/>
      <c r="AC5" s="156"/>
      <c r="AD5" s="26"/>
      <c r="AE5" s="26"/>
      <c r="AF5" s="26"/>
      <c r="AG5" s="26"/>
      <c r="AH5" s="26"/>
    </row>
    <row r="6" spans="1:34" ht="5.25" customHeight="1" thickBot="1" x14ac:dyDescent="0.3"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26.25" customHeight="1" x14ac:dyDescent="0.25">
      <c r="A7" s="121" t="s">
        <v>0</v>
      </c>
      <c r="B7" s="107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146" t="s">
        <v>21</v>
      </c>
      <c r="O7" s="147"/>
      <c r="P7" s="147"/>
      <c r="Q7" s="147"/>
      <c r="R7" s="147"/>
      <c r="S7" s="147"/>
      <c r="T7" s="147"/>
      <c r="U7" s="147"/>
      <c r="V7" s="147"/>
      <c r="W7" s="148"/>
      <c r="X7" s="143" t="s">
        <v>58</v>
      </c>
      <c r="Y7" s="140" t="s">
        <v>59</v>
      </c>
      <c r="Z7" s="132" t="s">
        <v>13</v>
      </c>
      <c r="AA7" s="132" t="s">
        <v>14</v>
      </c>
      <c r="AB7" s="137" t="s">
        <v>15</v>
      </c>
      <c r="AC7" s="129" t="s">
        <v>38</v>
      </c>
    </row>
    <row r="8" spans="1:34" ht="16.5" customHeight="1" thickBot="1" x14ac:dyDescent="0.3">
      <c r="A8" s="122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49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4"/>
      <c r="Y8" s="141"/>
      <c r="Z8" s="133"/>
      <c r="AA8" s="133"/>
      <c r="AB8" s="138"/>
      <c r="AC8" s="130"/>
    </row>
    <row r="9" spans="1:34" ht="15" customHeight="1" x14ac:dyDescent="0.25">
      <c r="A9" s="122"/>
      <c r="B9" s="124" t="s">
        <v>24</v>
      </c>
      <c r="C9" s="113" t="s">
        <v>25</v>
      </c>
      <c r="D9" s="113" t="s">
        <v>26</v>
      </c>
      <c r="E9" s="113" t="s">
        <v>27</v>
      </c>
      <c r="F9" s="113" t="s">
        <v>28</v>
      </c>
      <c r="G9" s="113" t="s">
        <v>29</v>
      </c>
      <c r="H9" s="113" t="s">
        <v>30</v>
      </c>
      <c r="I9" s="113" t="s">
        <v>31</v>
      </c>
      <c r="J9" s="113" t="s">
        <v>32</v>
      </c>
      <c r="K9" s="113" t="s">
        <v>33</v>
      </c>
      <c r="L9" s="113" t="s">
        <v>34</v>
      </c>
      <c r="M9" s="114" t="s">
        <v>35</v>
      </c>
      <c r="N9" s="150"/>
      <c r="O9" s="96" t="s">
        <v>22</v>
      </c>
      <c r="P9" s="96" t="s">
        <v>7</v>
      </c>
      <c r="Q9" s="127" t="s">
        <v>8</v>
      </c>
      <c r="R9" s="96" t="s">
        <v>23</v>
      </c>
      <c r="S9" s="96" t="s">
        <v>9</v>
      </c>
      <c r="T9" s="151" t="s">
        <v>10</v>
      </c>
      <c r="U9" s="96" t="s">
        <v>19</v>
      </c>
      <c r="V9" s="96" t="s">
        <v>11</v>
      </c>
      <c r="W9" s="135" t="s">
        <v>12</v>
      </c>
      <c r="X9" s="144"/>
      <c r="Y9" s="141"/>
      <c r="Z9" s="133"/>
      <c r="AA9" s="133"/>
      <c r="AB9" s="138"/>
      <c r="AC9" s="130"/>
    </row>
    <row r="10" spans="1:34" ht="119.25" customHeight="1" thickBot="1" x14ac:dyDescent="0.3">
      <c r="A10" s="123"/>
      <c r="B10" s="125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15"/>
      <c r="N10" s="125"/>
      <c r="O10" s="97"/>
      <c r="P10" s="97"/>
      <c r="Q10" s="128"/>
      <c r="R10" s="97"/>
      <c r="S10" s="97"/>
      <c r="T10" s="152"/>
      <c r="U10" s="97"/>
      <c r="V10" s="97"/>
      <c r="W10" s="136"/>
      <c r="X10" s="145"/>
      <c r="Y10" s="142"/>
      <c r="Z10" s="134"/>
      <c r="AA10" s="134"/>
      <c r="AB10" s="139"/>
      <c r="AC10" s="131"/>
    </row>
    <row r="11" spans="1:34" x14ac:dyDescent="0.25">
      <c r="A11" s="51">
        <v>1</v>
      </c>
      <c r="B11" s="52">
        <v>89.390100000000004</v>
      </c>
      <c r="C11" s="53">
        <v>4.4786000000000001</v>
      </c>
      <c r="D11" s="53">
        <v>1.3313999999999999</v>
      </c>
      <c r="E11" s="53">
        <v>0.12189999999999999</v>
      </c>
      <c r="F11" s="53">
        <v>0.23319999999999999</v>
      </c>
      <c r="G11" s="53">
        <v>2.8E-3</v>
      </c>
      <c r="H11" s="53">
        <v>4.9200000000000001E-2</v>
      </c>
      <c r="I11" s="53">
        <v>3.9899999999999998E-2</v>
      </c>
      <c r="J11" s="53">
        <v>6.2E-2</v>
      </c>
      <c r="K11" s="53">
        <v>0.1731</v>
      </c>
      <c r="L11" s="53">
        <v>3.0072000000000001</v>
      </c>
      <c r="M11" s="54">
        <v>1.1106</v>
      </c>
      <c r="N11" s="52">
        <v>0.74939999999999996</v>
      </c>
      <c r="O11" s="55"/>
      <c r="P11" s="56">
        <v>34.308399999999999</v>
      </c>
      <c r="Q11" s="58">
        <f>P11/3.6</f>
        <v>9.5301111111111112</v>
      </c>
      <c r="R11" s="67"/>
      <c r="S11" s="68">
        <v>37.9816</v>
      </c>
      <c r="T11" s="61">
        <f>S11/3.6</f>
        <v>10.550444444444445</v>
      </c>
      <c r="U11" s="68"/>
      <c r="V11" s="73">
        <v>48.15</v>
      </c>
      <c r="W11" s="64">
        <f>V11/3.6</f>
        <v>13.375</v>
      </c>
      <c r="X11" s="75">
        <v>-8.5</v>
      </c>
      <c r="Y11" s="76">
        <v>-3.2</v>
      </c>
      <c r="Z11" s="82">
        <v>1.2999999999999999E-3</v>
      </c>
      <c r="AA11" s="82" t="s">
        <v>52</v>
      </c>
      <c r="AB11" s="81" t="s">
        <v>51</v>
      </c>
      <c r="AC11" s="90">
        <v>137.63564000000002</v>
      </c>
      <c r="AD11" s="10">
        <f>SUM(B11:M11)+$K$42+$N$42</f>
        <v>100</v>
      </c>
      <c r="AE11" s="89" t="str">
        <f>IF(AD11=100,"ОК"," ")</f>
        <v>ОК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34.308399999999999</v>
      </c>
      <c r="Q12" s="59">
        <f t="shared" ref="Q12:Q41" si="0">P12/3.6</f>
        <v>9.5301111111111112</v>
      </c>
      <c r="R12" s="69"/>
      <c r="S12" s="68">
        <v>37.9816</v>
      </c>
      <c r="T12" s="62">
        <f t="shared" ref="T12:T41" si="1">S12/3.6</f>
        <v>10.550444444444445</v>
      </c>
      <c r="U12" s="69"/>
      <c r="V12" s="73">
        <v>48.15</v>
      </c>
      <c r="W12" s="65">
        <f t="shared" ref="W12:W41" si="2">V12/3.6</f>
        <v>13.375</v>
      </c>
      <c r="X12" s="77"/>
      <c r="Y12" s="78"/>
      <c r="Z12" s="83"/>
      <c r="AA12" s="83"/>
      <c r="AB12" s="87"/>
      <c r="AC12" s="90">
        <v>140.40479000000002</v>
      </c>
      <c r="AD12" s="10">
        <f t="shared" ref="AD12:AD41" si="3">SUM(B12:M12)+$K$42+$N$42</f>
        <v>0</v>
      </c>
      <c r="AE12" s="8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34.308399999999999</v>
      </c>
      <c r="Q13" s="59">
        <f t="shared" si="0"/>
        <v>9.5301111111111112</v>
      </c>
      <c r="R13" s="69"/>
      <c r="S13" s="68">
        <v>37.9816</v>
      </c>
      <c r="T13" s="62">
        <f t="shared" si="1"/>
        <v>10.550444444444445</v>
      </c>
      <c r="U13" s="69"/>
      <c r="V13" s="73">
        <v>48.15</v>
      </c>
      <c r="W13" s="65">
        <f t="shared" si="2"/>
        <v>13.375</v>
      </c>
      <c r="X13" s="77"/>
      <c r="Y13" s="78"/>
      <c r="Z13" s="83"/>
      <c r="AA13" s="83"/>
      <c r="AB13" s="87"/>
      <c r="AC13" s="90">
        <v>132.39376000000001</v>
      </c>
      <c r="AD13" s="10">
        <f t="shared" si="3"/>
        <v>0</v>
      </c>
      <c r="AE13" s="89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34.308399999999999</v>
      </c>
      <c r="Q14" s="59">
        <f t="shared" si="0"/>
        <v>9.5301111111111112</v>
      </c>
      <c r="R14" s="69"/>
      <c r="S14" s="68">
        <v>37.9816</v>
      </c>
      <c r="T14" s="62">
        <f t="shared" si="1"/>
        <v>10.550444444444445</v>
      </c>
      <c r="U14" s="69"/>
      <c r="V14" s="73">
        <v>48.15</v>
      </c>
      <c r="W14" s="65">
        <f t="shared" si="2"/>
        <v>13.375</v>
      </c>
      <c r="X14" s="77"/>
      <c r="Y14" s="78"/>
      <c r="Z14" s="83"/>
      <c r="AA14" s="83"/>
      <c r="AB14" s="87"/>
      <c r="AC14" s="90">
        <v>130.24323000000001</v>
      </c>
      <c r="AD14" s="10">
        <f t="shared" si="3"/>
        <v>0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34.308399999999999</v>
      </c>
      <c r="Q15" s="59">
        <f t="shared" si="0"/>
        <v>9.5301111111111112</v>
      </c>
      <c r="R15" s="69"/>
      <c r="S15" s="68">
        <v>37.9816</v>
      </c>
      <c r="T15" s="62">
        <f t="shared" si="1"/>
        <v>10.550444444444445</v>
      </c>
      <c r="U15" s="69"/>
      <c r="V15" s="73">
        <v>48.15</v>
      </c>
      <c r="W15" s="65">
        <f t="shared" si="2"/>
        <v>13.375</v>
      </c>
      <c r="X15" s="77"/>
      <c r="Y15" s="78"/>
      <c r="Z15" s="83"/>
      <c r="AA15" s="83"/>
      <c r="AB15" s="87"/>
      <c r="AC15" s="90">
        <v>134.11579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34.308399999999999</v>
      </c>
      <c r="Q16" s="59">
        <f t="shared" si="0"/>
        <v>9.5301111111111112</v>
      </c>
      <c r="R16" s="69"/>
      <c r="S16" s="68">
        <v>37.9816</v>
      </c>
      <c r="T16" s="62">
        <f t="shared" si="1"/>
        <v>10.550444444444445</v>
      </c>
      <c r="U16" s="69"/>
      <c r="V16" s="73">
        <v>48.15</v>
      </c>
      <c r="W16" s="65">
        <f t="shared" si="2"/>
        <v>13.375</v>
      </c>
      <c r="X16" s="77"/>
      <c r="Y16" s="78"/>
      <c r="Z16" s="83"/>
      <c r="AA16" s="83"/>
      <c r="AB16" s="87"/>
      <c r="AC16" s="90">
        <v>127.66918</v>
      </c>
      <c r="AD16" s="10">
        <f t="shared" si="3"/>
        <v>0</v>
      </c>
      <c r="AE16" s="89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3"/>
      <c r="P17" s="44">
        <v>34.308399999999999</v>
      </c>
      <c r="Q17" s="59">
        <f t="shared" si="0"/>
        <v>9.5301111111111112</v>
      </c>
      <c r="R17" s="69"/>
      <c r="S17" s="68">
        <v>37.9816</v>
      </c>
      <c r="T17" s="62">
        <f t="shared" si="1"/>
        <v>10.550444444444445</v>
      </c>
      <c r="U17" s="69"/>
      <c r="V17" s="73">
        <v>48.15</v>
      </c>
      <c r="W17" s="65">
        <f t="shared" si="2"/>
        <v>13.375</v>
      </c>
      <c r="X17" s="77"/>
      <c r="Y17" s="78"/>
      <c r="Z17" s="83"/>
      <c r="AA17" s="83"/>
      <c r="AB17" s="87"/>
      <c r="AC17" s="90">
        <v>96.297339999999991</v>
      </c>
      <c r="AD17" s="10">
        <f t="shared" si="3"/>
        <v>0</v>
      </c>
      <c r="AE17" s="89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>
        <v>89.330100000000002</v>
      </c>
      <c r="C18" s="41">
        <v>4.5000999999999998</v>
      </c>
      <c r="D18" s="41">
        <v>1.3519000000000001</v>
      </c>
      <c r="E18" s="41">
        <v>0.12620000000000001</v>
      </c>
      <c r="F18" s="41">
        <v>0.24429999999999999</v>
      </c>
      <c r="G18" s="41">
        <v>2.8E-3</v>
      </c>
      <c r="H18" s="41">
        <v>5.3900000000000003E-2</v>
      </c>
      <c r="I18" s="41">
        <v>4.5199999999999997E-2</v>
      </c>
      <c r="J18" s="41">
        <v>7.5899999999999995E-2</v>
      </c>
      <c r="K18" s="41">
        <v>0.15670000000000001</v>
      </c>
      <c r="L18" s="41">
        <v>3.0030999999999999</v>
      </c>
      <c r="M18" s="42">
        <v>1.1096999999999999</v>
      </c>
      <c r="N18" s="40">
        <v>0.75060000000000004</v>
      </c>
      <c r="O18" s="43"/>
      <c r="P18" s="44">
        <v>34.369999999999997</v>
      </c>
      <c r="Q18" s="59">
        <f t="shared" si="0"/>
        <v>9.5472222222222207</v>
      </c>
      <c r="R18" s="69"/>
      <c r="S18" s="157">
        <v>38.0501</v>
      </c>
      <c r="T18" s="62">
        <f t="shared" si="1"/>
        <v>10.569472222222222</v>
      </c>
      <c r="U18" s="69"/>
      <c r="V18" s="74">
        <v>48.2</v>
      </c>
      <c r="W18" s="65">
        <f t="shared" si="2"/>
        <v>13.388888888888889</v>
      </c>
      <c r="X18" s="77">
        <v>-8.9</v>
      </c>
      <c r="Y18" s="78">
        <v>-3.7</v>
      </c>
      <c r="Z18" s="83"/>
      <c r="AA18" s="83"/>
      <c r="AB18" s="87"/>
      <c r="AC18" s="90">
        <v>98.390360000000001</v>
      </c>
      <c r="AD18" s="10">
        <f t="shared" si="3"/>
        <v>99.999899999999997</v>
      </c>
      <c r="AE18" s="89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34.369999999999997</v>
      </c>
      <c r="Q19" s="59">
        <f t="shared" si="0"/>
        <v>9.5472222222222207</v>
      </c>
      <c r="R19" s="69"/>
      <c r="S19" s="157">
        <v>38.0501</v>
      </c>
      <c r="T19" s="62">
        <f t="shared" si="1"/>
        <v>10.569472222222222</v>
      </c>
      <c r="U19" s="69"/>
      <c r="V19" s="74">
        <v>48.2</v>
      </c>
      <c r="W19" s="65">
        <f t="shared" si="2"/>
        <v>13.388888888888889</v>
      </c>
      <c r="X19" s="77"/>
      <c r="Y19" s="78"/>
      <c r="Z19" s="83"/>
      <c r="AA19" s="83"/>
      <c r="AB19" s="87"/>
      <c r="AC19" s="90">
        <v>100.04534</v>
      </c>
      <c r="AD19" s="10">
        <f t="shared" si="3"/>
        <v>0</v>
      </c>
      <c r="AE19" s="89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34.369999999999997</v>
      </c>
      <c r="Q20" s="59">
        <f t="shared" si="0"/>
        <v>9.5472222222222207</v>
      </c>
      <c r="R20" s="69"/>
      <c r="S20" s="157">
        <v>38.0501</v>
      </c>
      <c r="T20" s="62">
        <f t="shared" si="1"/>
        <v>10.569472222222222</v>
      </c>
      <c r="U20" s="69"/>
      <c r="V20" s="74">
        <v>48.2</v>
      </c>
      <c r="W20" s="65">
        <f t="shared" si="2"/>
        <v>13.388888888888889</v>
      </c>
      <c r="X20" s="77"/>
      <c r="Y20" s="78"/>
      <c r="Z20" s="83"/>
      <c r="AA20" s="83"/>
      <c r="AB20" s="87"/>
      <c r="AC20" s="90">
        <v>94.923509999999993</v>
      </c>
      <c r="AD20" s="10">
        <f t="shared" si="3"/>
        <v>0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34.369999999999997</v>
      </c>
      <c r="Q21" s="59">
        <f t="shared" si="0"/>
        <v>9.5472222222222207</v>
      </c>
      <c r="R21" s="69"/>
      <c r="S21" s="157">
        <v>38.0501</v>
      </c>
      <c r="T21" s="62">
        <f t="shared" si="1"/>
        <v>10.569472222222222</v>
      </c>
      <c r="U21" s="69"/>
      <c r="V21" s="74">
        <v>48.2</v>
      </c>
      <c r="W21" s="65">
        <f t="shared" si="2"/>
        <v>13.388888888888889</v>
      </c>
      <c r="X21" s="77"/>
      <c r="Y21" s="78"/>
      <c r="Z21" s="83"/>
      <c r="AA21" s="83"/>
      <c r="AB21" s="87"/>
      <c r="AC21" s="90">
        <v>123.70559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34.369999999999997</v>
      </c>
      <c r="Q22" s="59">
        <f t="shared" si="0"/>
        <v>9.5472222222222207</v>
      </c>
      <c r="R22" s="69"/>
      <c r="S22" s="157">
        <v>38.0501</v>
      </c>
      <c r="T22" s="62">
        <f t="shared" si="1"/>
        <v>10.569472222222222</v>
      </c>
      <c r="U22" s="69"/>
      <c r="V22" s="74">
        <v>48.2</v>
      </c>
      <c r="W22" s="65">
        <f t="shared" si="2"/>
        <v>13.388888888888889</v>
      </c>
      <c r="X22" s="77"/>
      <c r="Y22" s="78"/>
      <c r="Z22" s="83"/>
      <c r="AA22" s="83"/>
      <c r="AB22" s="87"/>
      <c r="AC22" s="90">
        <v>128.72045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34.369999999999997</v>
      </c>
      <c r="Q23" s="59">
        <f t="shared" si="0"/>
        <v>9.5472222222222207</v>
      </c>
      <c r="R23" s="69"/>
      <c r="S23" s="157">
        <v>38.0501</v>
      </c>
      <c r="T23" s="62">
        <f t="shared" si="1"/>
        <v>10.569472222222222</v>
      </c>
      <c r="U23" s="69"/>
      <c r="V23" s="74">
        <v>48.2</v>
      </c>
      <c r="W23" s="65">
        <f t="shared" si="2"/>
        <v>13.388888888888889</v>
      </c>
      <c r="X23" s="77"/>
      <c r="Y23" s="78"/>
      <c r="Z23" s="83"/>
      <c r="AA23" s="83"/>
      <c r="AB23" s="87"/>
      <c r="AC23" s="90">
        <v>134.56442999999999</v>
      </c>
      <c r="AD23" s="10">
        <f t="shared" si="3"/>
        <v>0</v>
      </c>
      <c r="AE23" s="89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0"/>
      <c r="O24" s="43"/>
      <c r="P24" s="44">
        <v>34.369999999999997</v>
      </c>
      <c r="Q24" s="59">
        <f t="shared" si="0"/>
        <v>9.5472222222222207</v>
      </c>
      <c r="R24" s="69"/>
      <c r="S24" s="157">
        <v>38.0501</v>
      </c>
      <c r="T24" s="62">
        <f t="shared" si="1"/>
        <v>10.569472222222222</v>
      </c>
      <c r="U24" s="69"/>
      <c r="V24" s="74">
        <v>48.2</v>
      </c>
      <c r="W24" s="65">
        <f t="shared" si="2"/>
        <v>13.388888888888889</v>
      </c>
      <c r="X24" s="77"/>
      <c r="Y24" s="78"/>
      <c r="Z24" s="83"/>
      <c r="AA24" s="83"/>
      <c r="AB24" s="87"/>
      <c r="AC24" s="90">
        <v>130.58582000000001</v>
      </c>
      <c r="AD24" s="10">
        <f t="shared" si="3"/>
        <v>0</v>
      </c>
      <c r="AE24" s="89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>
        <v>89.259399999999999</v>
      </c>
      <c r="C25" s="41">
        <v>4.5754999999999999</v>
      </c>
      <c r="D25" s="41">
        <v>1.4103000000000001</v>
      </c>
      <c r="E25" s="41">
        <v>0.13719999999999999</v>
      </c>
      <c r="F25" s="41">
        <v>0.2636</v>
      </c>
      <c r="G25" s="41">
        <v>3.2000000000000002E-3</v>
      </c>
      <c r="H25" s="41">
        <v>6.3100000000000003E-2</v>
      </c>
      <c r="I25" s="41">
        <v>5.3800000000000001E-2</v>
      </c>
      <c r="J25" s="41">
        <v>0.106</v>
      </c>
      <c r="K25" s="41">
        <v>0.1295</v>
      </c>
      <c r="L25" s="41">
        <v>2.9085999999999999</v>
      </c>
      <c r="M25" s="42">
        <v>1.0896999999999999</v>
      </c>
      <c r="N25" s="40">
        <v>0.75270000000000004</v>
      </c>
      <c r="O25" s="43"/>
      <c r="P25" s="44">
        <v>34.549999999999997</v>
      </c>
      <c r="Q25" s="59">
        <f t="shared" si="0"/>
        <v>9.5972222222222214</v>
      </c>
      <c r="R25" s="69"/>
      <c r="S25" s="70">
        <v>38.24</v>
      </c>
      <c r="T25" s="62">
        <f t="shared" si="1"/>
        <v>10.622222222222222</v>
      </c>
      <c r="U25" s="69"/>
      <c r="V25" s="74">
        <v>48.378799999999998</v>
      </c>
      <c r="W25" s="65">
        <f t="shared" si="2"/>
        <v>13.438555555555554</v>
      </c>
      <c r="X25" s="77">
        <v>-9.1999999999999993</v>
      </c>
      <c r="Y25" s="78">
        <v>-3.4</v>
      </c>
      <c r="Z25" s="83"/>
      <c r="AA25" s="83"/>
      <c r="AB25" s="87"/>
      <c r="AC25" s="90">
        <v>139.05817999999999</v>
      </c>
      <c r="AD25" s="10">
        <f t="shared" si="3"/>
        <v>99.999899999999997</v>
      </c>
      <c r="AE25" s="89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34.549999999999997</v>
      </c>
      <c r="Q26" s="59">
        <f t="shared" si="0"/>
        <v>9.5972222222222214</v>
      </c>
      <c r="R26" s="69"/>
      <c r="S26" s="70">
        <v>38.24</v>
      </c>
      <c r="T26" s="62">
        <f t="shared" si="1"/>
        <v>10.622222222222222</v>
      </c>
      <c r="U26" s="69"/>
      <c r="V26" s="74">
        <v>48.378799999999998</v>
      </c>
      <c r="W26" s="65">
        <f t="shared" si="2"/>
        <v>13.438555555555554</v>
      </c>
      <c r="X26" s="77"/>
      <c r="Y26" s="78"/>
      <c r="Z26" s="83"/>
      <c r="AA26" s="83"/>
      <c r="AB26" s="87"/>
      <c r="AC26" s="90">
        <v>148.34676999999999</v>
      </c>
      <c r="AD26" s="10">
        <f t="shared" si="3"/>
        <v>0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34.549999999999997</v>
      </c>
      <c r="Q27" s="59">
        <f t="shared" si="0"/>
        <v>9.5972222222222214</v>
      </c>
      <c r="R27" s="69"/>
      <c r="S27" s="70">
        <v>38.24</v>
      </c>
      <c r="T27" s="62">
        <f t="shared" si="1"/>
        <v>10.622222222222222</v>
      </c>
      <c r="U27" s="69"/>
      <c r="V27" s="74">
        <v>48.378799999999998</v>
      </c>
      <c r="W27" s="65">
        <f t="shared" si="2"/>
        <v>13.438555555555554</v>
      </c>
      <c r="X27" s="77"/>
      <c r="Y27" s="78"/>
      <c r="Z27" s="83"/>
      <c r="AA27" s="83"/>
      <c r="AB27" s="87"/>
      <c r="AC27" s="90">
        <v>153.05547999999999</v>
      </c>
      <c r="AD27" s="10">
        <f t="shared" si="3"/>
        <v>0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34.549999999999997</v>
      </c>
      <c r="Q28" s="59">
        <f t="shared" si="0"/>
        <v>9.5972222222222214</v>
      </c>
      <c r="R28" s="69"/>
      <c r="S28" s="70">
        <v>38.24</v>
      </c>
      <c r="T28" s="62">
        <f t="shared" si="1"/>
        <v>10.622222222222222</v>
      </c>
      <c r="U28" s="69"/>
      <c r="V28" s="74">
        <v>48.378799999999998</v>
      </c>
      <c r="W28" s="65">
        <f t="shared" si="2"/>
        <v>13.438555555555554</v>
      </c>
      <c r="X28" s="77"/>
      <c r="Y28" s="78"/>
      <c r="Z28" s="83"/>
      <c r="AA28" s="83"/>
      <c r="AB28" s="87"/>
      <c r="AC28" s="90">
        <v>148.06797999999998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34.549999999999997</v>
      </c>
      <c r="Q29" s="59">
        <f t="shared" si="0"/>
        <v>9.5972222222222214</v>
      </c>
      <c r="R29" s="69"/>
      <c r="S29" s="70">
        <v>38.24</v>
      </c>
      <c r="T29" s="62">
        <f t="shared" si="1"/>
        <v>10.622222222222222</v>
      </c>
      <c r="U29" s="69"/>
      <c r="V29" s="74">
        <v>48.378799999999998</v>
      </c>
      <c r="W29" s="65">
        <f t="shared" si="2"/>
        <v>13.438555555555554</v>
      </c>
      <c r="X29" s="77"/>
      <c r="Y29" s="78"/>
      <c r="Z29" s="83"/>
      <c r="AA29" s="83"/>
      <c r="AB29" s="87"/>
      <c r="AC29" s="90">
        <v>154.84201000000002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34.549999999999997</v>
      </c>
      <c r="Q30" s="59">
        <f t="shared" si="0"/>
        <v>9.5972222222222214</v>
      </c>
      <c r="R30" s="69"/>
      <c r="S30" s="70">
        <v>38.24</v>
      </c>
      <c r="T30" s="62">
        <f t="shared" si="1"/>
        <v>10.622222222222222</v>
      </c>
      <c r="U30" s="69"/>
      <c r="V30" s="74">
        <v>48.378799999999998</v>
      </c>
      <c r="W30" s="65">
        <f t="shared" si="2"/>
        <v>13.438555555555554</v>
      </c>
      <c r="X30" s="77"/>
      <c r="Y30" s="78"/>
      <c r="Z30" s="83"/>
      <c r="AA30" s="83"/>
      <c r="AB30" s="87"/>
      <c r="AC30" s="90">
        <v>154.95320999999998</v>
      </c>
      <c r="AD30" s="10">
        <f t="shared" si="3"/>
        <v>0</v>
      </c>
      <c r="AE30" s="8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0"/>
      <c r="O31" s="43"/>
      <c r="P31" s="44">
        <v>34.549999999999997</v>
      </c>
      <c r="Q31" s="59">
        <f t="shared" si="0"/>
        <v>9.5972222222222214</v>
      </c>
      <c r="R31" s="69"/>
      <c r="S31" s="70">
        <v>38.24</v>
      </c>
      <c r="T31" s="62">
        <f t="shared" si="1"/>
        <v>10.622222222222222</v>
      </c>
      <c r="U31" s="69"/>
      <c r="V31" s="74">
        <v>48.378799999999998</v>
      </c>
      <c r="W31" s="65">
        <f t="shared" si="2"/>
        <v>13.438555555555554</v>
      </c>
      <c r="X31" s="77"/>
      <c r="Y31" s="78"/>
      <c r="Z31" s="83"/>
      <c r="AA31" s="83"/>
      <c r="AB31" s="87"/>
      <c r="AC31" s="90">
        <v>159.26229999999998</v>
      </c>
      <c r="AD31" s="10">
        <f t="shared" si="3"/>
        <v>0</v>
      </c>
      <c r="AE31" s="89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89.159400000000005</v>
      </c>
      <c r="C32" s="41">
        <v>4.6292999999999997</v>
      </c>
      <c r="D32" s="41">
        <v>1.4563999999999999</v>
      </c>
      <c r="E32" s="41">
        <v>0.13900000000000001</v>
      </c>
      <c r="F32" s="41">
        <v>0.26740000000000003</v>
      </c>
      <c r="G32" s="41">
        <v>2.7000000000000001E-3</v>
      </c>
      <c r="H32" s="41">
        <v>5.67E-2</v>
      </c>
      <c r="I32" s="41">
        <v>4.6600000000000003E-2</v>
      </c>
      <c r="J32" s="41">
        <v>6.2899999999999998E-2</v>
      </c>
      <c r="K32" s="41">
        <v>0.1638</v>
      </c>
      <c r="L32" s="41">
        <v>2.9073000000000002</v>
      </c>
      <c r="M32" s="42">
        <v>1.1086</v>
      </c>
      <c r="N32" s="40">
        <v>0.75239999999999996</v>
      </c>
      <c r="O32" s="43"/>
      <c r="P32" s="44">
        <v>34.505600000000001</v>
      </c>
      <c r="Q32" s="59">
        <f t="shared" si="0"/>
        <v>9.584888888888889</v>
      </c>
      <c r="R32" s="69"/>
      <c r="S32" s="70">
        <v>38.19</v>
      </c>
      <c r="T32" s="62">
        <f t="shared" si="1"/>
        <v>10.608333333333333</v>
      </c>
      <c r="U32" s="69"/>
      <c r="V32" s="74">
        <v>48.32</v>
      </c>
      <c r="W32" s="65">
        <f t="shared" si="2"/>
        <v>13.422222222222222</v>
      </c>
      <c r="X32" s="77">
        <v>-8.6999999999999993</v>
      </c>
      <c r="Y32" s="78">
        <v>-3.6</v>
      </c>
      <c r="Z32" s="83">
        <v>1.4E-3</v>
      </c>
      <c r="AA32" s="83" t="s">
        <v>52</v>
      </c>
      <c r="AB32" s="87" t="s">
        <v>51</v>
      </c>
      <c r="AC32" s="90">
        <v>167.6876</v>
      </c>
      <c r="AD32" s="10">
        <f t="shared" si="3"/>
        <v>100.0001</v>
      </c>
      <c r="AE32" s="89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34.505600000000001</v>
      </c>
      <c r="Q33" s="59">
        <f t="shared" si="0"/>
        <v>9.584888888888889</v>
      </c>
      <c r="R33" s="69"/>
      <c r="S33" s="70">
        <v>38.19</v>
      </c>
      <c r="T33" s="62">
        <f t="shared" si="1"/>
        <v>10.608333333333333</v>
      </c>
      <c r="U33" s="69"/>
      <c r="V33" s="74">
        <v>48.32</v>
      </c>
      <c r="W33" s="65">
        <f t="shared" si="2"/>
        <v>13.422222222222222</v>
      </c>
      <c r="X33" s="77"/>
      <c r="Y33" s="78"/>
      <c r="Z33" s="83"/>
      <c r="AA33" s="83"/>
      <c r="AB33" s="87"/>
      <c r="AC33" s="90">
        <v>165.98351</v>
      </c>
      <c r="AD33" s="10">
        <f>SUM(B33:M33)+$K$42+$N$42</f>
        <v>0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34.505600000000001</v>
      </c>
      <c r="Q34" s="59">
        <f t="shared" si="0"/>
        <v>9.584888888888889</v>
      </c>
      <c r="R34" s="69"/>
      <c r="S34" s="70">
        <v>38.19</v>
      </c>
      <c r="T34" s="62">
        <f t="shared" si="1"/>
        <v>10.608333333333333</v>
      </c>
      <c r="U34" s="69"/>
      <c r="V34" s="74">
        <v>48.32</v>
      </c>
      <c r="W34" s="65">
        <f t="shared" si="2"/>
        <v>13.422222222222222</v>
      </c>
      <c r="X34" s="77"/>
      <c r="Y34" s="78"/>
      <c r="Z34" s="83"/>
      <c r="AA34" s="83"/>
      <c r="AB34" s="87"/>
      <c r="AC34" s="90">
        <v>176.84134</v>
      </c>
      <c r="AD34" s="10">
        <f t="shared" si="3"/>
        <v>0</v>
      </c>
      <c r="AE34" s="89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34.505600000000001</v>
      </c>
      <c r="Q35" s="59">
        <f t="shared" si="0"/>
        <v>9.584888888888889</v>
      </c>
      <c r="R35" s="69"/>
      <c r="S35" s="70">
        <v>38.19</v>
      </c>
      <c r="T35" s="62">
        <f t="shared" si="1"/>
        <v>10.608333333333333</v>
      </c>
      <c r="U35" s="69"/>
      <c r="V35" s="74">
        <v>48.32</v>
      </c>
      <c r="W35" s="65">
        <f t="shared" si="2"/>
        <v>13.422222222222222</v>
      </c>
      <c r="X35" s="77"/>
      <c r="Y35" s="78"/>
      <c r="Z35" s="83"/>
      <c r="AA35" s="83"/>
      <c r="AB35" s="87"/>
      <c r="AC35" s="90">
        <v>173.8777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34.505600000000001</v>
      </c>
      <c r="Q36" s="59">
        <f t="shared" si="0"/>
        <v>9.584888888888889</v>
      </c>
      <c r="R36" s="69"/>
      <c r="S36" s="70">
        <v>38.19</v>
      </c>
      <c r="T36" s="62">
        <f t="shared" si="1"/>
        <v>10.608333333333333</v>
      </c>
      <c r="U36" s="69"/>
      <c r="V36" s="74">
        <v>48.32</v>
      </c>
      <c r="W36" s="65">
        <f t="shared" si="2"/>
        <v>13.422222222222222</v>
      </c>
      <c r="X36" s="77"/>
      <c r="Y36" s="78"/>
      <c r="Z36" s="83"/>
      <c r="AA36" s="83"/>
      <c r="AB36" s="87"/>
      <c r="AC36" s="90">
        <v>158.38012000000001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34.505600000000001</v>
      </c>
      <c r="Q37" s="59">
        <f t="shared" si="0"/>
        <v>9.584888888888889</v>
      </c>
      <c r="R37" s="69"/>
      <c r="S37" s="70">
        <v>38.19</v>
      </c>
      <c r="T37" s="62">
        <f t="shared" si="1"/>
        <v>10.608333333333333</v>
      </c>
      <c r="U37" s="69"/>
      <c r="V37" s="74">
        <v>48.32</v>
      </c>
      <c r="W37" s="65">
        <f t="shared" si="2"/>
        <v>13.422222222222222</v>
      </c>
      <c r="X37" s="77"/>
      <c r="Y37" s="78"/>
      <c r="Z37" s="83"/>
      <c r="AA37" s="83"/>
      <c r="AB37" s="87"/>
      <c r="AC37" s="90">
        <v>147.79134000000002</v>
      </c>
      <c r="AD37" s="10">
        <f t="shared" si="3"/>
        <v>0</v>
      </c>
      <c r="AE37" s="89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0"/>
      <c r="O38" s="43"/>
      <c r="P38" s="44">
        <v>34.505600000000001</v>
      </c>
      <c r="Q38" s="59">
        <f t="shared" si="0"/>
        <v>9.584888888888889</v>
      </c>
      <c r="R38" s="69"/>
      <c r="S38" s="70">
        <v>38.19</v>
      </c>
      <c r="T38" s="62">
        <f t="shared" si="1"/>
        <v>10.608333333333333</v>
      </c>
      <c r="U38" s="69"/>
      <c r="V38" s="74">
        <v>48.32</v>
      </c>
      <c r="W38" s="65">
        <f t="shared" si="2"/>
        <v>13.422222222222222</v>
      </c>
      <c r="X38" s="77"/>
      <c r="Y38" s="78"/>
      <c r="Z38" s="83"/>
      <c r="AA38" s="83"/>
      <c r="AB38" s="87"/>
      <c r="AC38" s="90">
        <v>143.00482</v>
      </c>
      <c r="AD38" s="10">
        <f t="shared" si="3"/>
        <v>0</v>
      </c>
      <c r="AE38" s="89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89.197900000000004</v>
      </c>
      <c r="C39" s="41">
        <v>4.6738</v>
      </c>
      <c r="D39" s="41">
        <v>1.4824999999999999</v>
      </c>
      <c r="E39" s="41">
        <v>0.1406</v>
      </c>
      <c r="F39" s="41">
        <v>0.26929999999999998</v>
      </c>
      <c r="G39" s="41">
        <v>2.8999999999999998E-3</v>
      </c>
      <c r="H39" s="41">
        <v>5.6899999999999999E-2</v>
      </c>
      <c r="I39" s="41">
        <v>4.7E-2</v>
      </c>
      <c r="J39" s="41">
        <v>6.25E-2</v>
      </c>
      <c r="K39" s="41">
        <v>0.1474</v>
      </c>
      <c r="L39" s="41">
        <v>2.8088000000000002</v>
      </c>
      <c r="M39" s="42">
        <v>1.1104000000000001</v>
      </c>
      <c r="N39" s="40">
        <v>0.75249999999999995</v>
      </c>
      <c r="O39" s="43"/>
      <c r="P39" s="44">
        <v>34.571800000000003</v>
      </c>
      <c r="Q39" s="59">
        <f t="shared" si="0"/>
        <v>9.6032777777777785</v>
      </c>
      <c r="R39" s="69"/>
      <c r="S39" s="70">
        <v>38.266599999999997</v>
      </c>
      <c r="T39" s="62">
        <f t="shared" si="1"/>
        <v>10.62961111111111</v>
      </c>
      <c r="U39" s="69"/>
      <c r="V39" s="74">
        <v>48.412599999999998</v>
      </c>
      <c r="W39" s="65">
        <f t="shared" si="2"/>
        <v>13.447944444444444</v>
      </c>
      <c r="X39" s="77">
        <v>-8.4</v>
      </c>
      <c r="Y39" s="78">
        <v>-2.9</v>
      </c>
      <c r="Z39" s="83"/>
      <c r="AA39" s="83"/>
      <c r="AB39" s="87"/>
      <c r="AC39" s="90">
        <v>155.24423000000002</v>
      </c>
      <c r="AD39" s="10">
        <f t="shared" si="3"/>
        <v>100.00000000000001</v>
      </c>
      <c r="AE39" s="89" t="str">
        <f t="shared" si="4"/>
        <v>ОК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34.571800000000003</v>
      </c>
      <c r="Q40" s="59">
        <f t="shared" si="0"/>
        <v>9.6032777777777785</v>
      </c>
      <c r="R40" s="69"/>
      <c r="S40" s="70">
        <v>38.266599999999997</v>
      </c>
      <c r="T40" s="62">
        <f t="shared" si="1"/>
        <v>10.62961111111111</v>
      </c>
      <c r="U40" s="69"/>
      <c r="V40" s="74">
        <v>48.412599999999998</v>
      </c>
      <c r="W40" s="65">
        <f t="shared" si="2"/>
        <v>13.447944444444444</v>
      </c>
      <c r="X40" s="77"/>
      <c r="Y40" s="78"/>
      <c r="Z40" s="83"/>
      <c r="AA40" s="83"/>
      <c r="AB40" s="87"/>
      <c r="AC40" s="90">
        <v>178.63576999999998</v>
      </c>
      <c r="AD40" s="10">
        <f t="shared" si="3"/>
        <v>0</v>
      </c>
      <c r="AE40" s="89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18" t="s">
        <v>18</v>
      </c>
      <c r="B42" s="119"/>
      <c r="C42" s="119"/>
      <c r="D42" s="119"/>
      <c r="E42" s="119"/>
      <c r="F42" s="119"/>
      <c r="G42" s="119"/>
      <c r="H42" s="120"/>
      <c r="I42" s="117" t="s">
        <v>16</v>
      </c>
      <c r="J42" s="117"/>
      <c r="K42" s="32">
        <v>0</v>
      </c>
      <c r="L42" s="118" t="s">
        <v>17</v>
      </c>
      <c r="M42" s="120"/>
      <c r="N42" s="33">
        <v>0</v>
      </c>
      <c r="O42" s="101"/>
      <c r="P42" s="101">
        <f>SUMPRODUCT(P11:P41,AC11:AC41)/SUM(AC11:AC41)</f>
        <v>34.454088162077028</v>
      </c>
      <c r="Q42" s="105">
        <f>SUMPRODUCT(Q11:Q41,AC11:AC41)/SUM(AC11:AC41)</f>
        <v>9.5705800450213996</v>
      </c>
      <c r="R42" s="101"/>
      <c r="S42" s="101">
        <f>SUMPRODUCT(S11:S41,AC11:AC41)/SUM(AC11:AC41)</f>
        <v>38.137506210267929</v>
      </c>
      <c r="T42" s="103">
        <f>SUMPRODUCT(T11:T41,AC11:AC41)/SUM(AC11:AC41)</f>
        <v>10.593751725074426</v>
      </c>
      <c r="U42" s="14"/>
      <c r="V42" s="7"/>
      <c r="W42" s="34"/>
      <c r="X42" s="34"/>
      <c r="Y42" s="34"/>
      <c r="Z42" s="34"/>
      <c r="AA42" s="126" t="s">
        <v>39</v>
      </c>
      <c r="AB42" s="126"/>
      <c r="AC42" s="85">
        <f>SUM(AC11:AC41)</f>
        <v>4234.7275899999995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16" t="s">
        <v>2</v>
      </c>
      <c r="I43" s="116"/>
      <c r="J43" s="116"/>
      <c r="K43" s="116"/>
      <c r="L43" s="116"/>
      <c r="M43" s="116"/>
      <c r="N43" s="116"/>
      <c r="O43" s="102"/>
      <c r="P43" s="102"/>
      <c r="Q43" s="106"/>
      <c r="R43" s="102"/>
      <c r="S43" s="102"/>
      <c r="T43" s="104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91">
        <v>42704</v>
      </c>
      <c r="W45" s="92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91">
        <v>42704</v>
      </c>
      <c r="W47" s="92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57</v>
      </c>
      <c r="P49" s="36"/>
      <c r="Q49" s="36"/>
      <c r="R49" s="36"/>
      <c r="S49" s="36"/>
      <c r="T49" s="38"/>
      <c r="U49" s="38"/>
      <c r="V49" s="91">
        <v>42704</v>
      </c>
      <c r="W49" s="92"/>
    </row>
    <row r="50" spans="2:23" x14ac:dyDescent="0.25">
      <c r="E50" s="50" t="s">
        <v>55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algorithmName="SHA-512" hashValue="KUl4L0VAb5kfHCHa4drEeozaqbBoKIJUG+QdBCv9/FISwSp3D3mCKOOToUzwY8ogbXtlafQPYW7meuXUFFbwzw==" saltValue="ouVXd6DtqzMIo2HA2wYSxQ==" spinCount="100000" sheet="1" objects="1" scenarios="1"/>
  <mergeCells count="50">
    <mergeCell ref="AC7:AC10"/>
    <mergeCell ref="Z7:Z10"/>
    <mergeCell ref="AA7:AA10"/>
    <mergeCell ref="W9:W10"/>
    <mergeCell ref="V9:V10"/>
    <mergeCell ref="AB7:AB10"/>
    <mergeCell ref="Y7:Y10"/>
    <mergeCell ref="X7:X10"/>
    <mergeCell ref="N7:W7"/>
    <mergeCell ref="N8:N10"/>
    <mergeCell ref="T9:T10"/>
    <mergeCell ref="R9:R10"/>
    <mergeCell ref="AA42:AB42"/>
    <mergeCell ref="R42:R43"/>
    <mergeCell ref="O42:O43"/>
    <mergeCell ref="O9:O10"/>
    <mergeCell ref="F9:F10"/>
    <mergeCell ref="P9:P10"/>
    <mergeCell ref="Q9:Q10"/>
    <mergeCell ref="G9:G10"/>
    <mergeCell ref="M9:M10"/>
    <mergeCell ref="H43:N43"/>
    <mergeCell ref="I42:J42"/>
    <mergeCell ref="A42:H42"/>
    <mergeCell ref="L42:M42"/>
    <mergeCell ref="A7:A10"/>
    <mergeCell ref="B9:B10"/>
    <mergeCell ref="C9:C10"/>
    <mergeCell ref="D9:D10"/>
    <mergeCell ref="E9:E10"/>
    <mergeCell ref="L9:L10"/>
    <mergeCell ref="I9:I10"/>
    <mergeCell ref="J9:J10"/>
    <mergeCell ref="K9:K10"/>
    <mergeCell ref="V49:W49"/>
    <mergeCell ref="J2:X2"/>
    <mergeCell ref="J4:X4"/>
    <mergeCell ref="J5:X5"/>
    <mergeCell ref="U9:U10"/>
    <mergeCell ref="S9:S10"/>
    <mergeCell ref="V47:W47"/>
    <mergeCell ref="K3:AH3"/>
    <mergeCell ref="K6:AH6"/>
    <mergeCell ref="S42:S43"/>
    <mergeCell ref="V45:W45"/>
    <mergeCell ref="T42:T43"/>
    <mergeCell ref="P42:P43"/>
    <mergeCell ref="Q42:Q43"/>
    <mergeCell ref="B7:M8"/>
    <mergeCell ref="H9:H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D1" workbookViewId="0">
      <selection activeCell="L1" sqref="L1"/>
    </sheetView>
  </sheetViews>
  <sheetFormatPr defaultRowHeight="15" x14ac:dyDescent="0.25"/>
  <cols>
    <col min="1" max="1" width="12.7109375" customWidth="1"/>
    <col min="9" max="9" width="12.28515625" customWidth="1"/>
    <col min="15" max="15" width="10.85546875" customWidth="1"/>
  </cols>
  <sheetData>
    <row r="1" spans="1:23" x14ac:dyDescent="0.25">
      <c r="A1" t="s">
        <v>65</v>
      </c>
      <c r="I1" t="s">
        <v>64</v>
      </c>
      <c r="L1" t="s">
        <v>67</v>
      </c>
      <c r="O1" t="s">
        <v>66</v>
      </c>
      <c r="U1" s="90"/>
    </row>
    <row r="2" spans="1:23" x14ac:dyDescent="0.25">
      <c r="A2" t="s">
        <v>61</v>
      </c>
      <c r="B2" t="s">
        <v>62</v>
      </c>
      <c r="I2" t="s">
        <v>61</v>
      </c>
      <c r="J2" t="s">
        <v>62</v>
      </c>
      <c r="O2" t="s">
        <v>61</v>
      </c>
      <c r="P2" t="s">
        <v>62</v>
      </c>
      <c r="U2" s="90" t="s">
        <v>63</v>
      </c>
    </row>
    <row r="3" spans="1:23" x14ac:dyDescent="0.25">
      <c r="A3" s="153">
        <v>42675</v>
      </c>
      <c r="B3">
        <v>4001.91</v>
      </c>
      <c r="G3">
        <f>(B3+J3+P3+U3)/1000</f>
        <v>137.63564000000002</v>
      </c>
      <c r="H3">
        <f>U3+P3+J3+B3</f>
        <v>137635.64000000001</v>
      </c>
      <c r="I3" s="153">
        <v>42675</v>
      </c>
      <c r="J3">
        <v>1989.72</v>
      </c>
      <c r="O3" s="153">
        <v>42675</v>
      </c>
      <c r="P3">
        <v>41140.35</v>
      </c>
      <c r="U3" s="90">
        <v>90503.66</v>
      </c>
    </row>
    <row r="4" spans="1:23" x14ac:dyDescent="0.25">
      <c r="A4" s="153">
        <v>42676</v>
      </c>
      <c r="B4">
        <v>4093.14</v>
      </c>
      <c r="G4">
        <f t="shared" ref="G4:G32" si="0">(B4+J4+P4+U4)/1000</f>
        <v>140.40479000000002</v>
      </c>
      <c r="I4" s="153">
        <v>42676</v>
      </c>
      <c r="J4">
        <v>2028.37</v>
      </c>
      <c r="O4" s="153">
        <v>42676</v>
      </c>
      <c r="P4">
        <v>41379.47</v>
      </c>
      <c r="U4" s="90">
        <v>92903.81</v>
      </c>
    </row>
    <row r="5" spans="1:23" x14ac:dyDescent="0.25">
      <c r="A5" s="153">
        <v>42677</v>
      </c>
      <c r="B5">
        <v>3838.84</v>
      </c>
      <c r="G5">
        <f t="shared" si="0"/>
        <v>132.39376000000001</v>
      </c>
      <c r="I5" s="153">
        <v>42677</v>
      </c>
      <c r="J5">
        <v>1890.35</v>
      </c>
      <c r="O5" s="153">
        <v>42677</v>
      </c>
      <c r="P5">
        <v>40085.9</v>
      </c>
      <c r="U5" s="90">
        <v>86578.67</v>
      </c>
    </row>
    <row r="6" spans="1:23" x14ac:dyDescent="0.25">
      <c r="A6" s="153">
        <v>42678</v>
      </c>
      <c r="B6">
        <v>3932.14</v>
      </c>
      <c r="G6">
        <f t="shared" si="0"/>
        <v>130.24323000000001</v>
      </c>
      <c r="I6" s="153">
        <v>42678</v>
      </c>
      <c r="J6">
        <v>1966.44</v>
      </c>
      <c r="O6" s="153">
        <v>42678</v>
      </c>
      <c r="P6">
        <v>39026.57</v>
      </c>
      <c r="U6" s="90">
        <v>85318.080000000002</v>
      </c>
    </row>
    <row r="7" spans="1:23" x14ac:dyDescent="0.25">
      <c r="A7" s="153">
        <v>42679</v>
      </c>
      <c r="B7">
        <v>3974.57</v>
      </c>
      <c r="G7">
        <f t="shared" si="0"/>
        <v>134.11579</v>
      </c>
      <c r="I7" s="153">
        <v>42679</v>
      </c>
      <c r="J7">
        <v>1892.75</v>
      </c>
      <c r="O7" s="153">
        <v>42679</v>
      </c>
      <c r="P7">
        <v>40494.53</v>
      </c>
      <c r="U7" s="90">
        <v>87753.94</v>
      </c>
    </row>
    <row r="8" spans="1:23" x14ac:dyDescent="0.25">
      <c r="A8" s="153">
        <v>42680</v>
      </c>
      <c r="B8">
        <v>3896.41</v>
      </c>
      <c r="G8">
        <f t="shared" si="0"/>
        <v>127.66918</v>
      </c>
      <c r="I8" s="153">
        <v>42680</v>
      </c>
      <c r="J8">
        <v>1892.66</v>
      </c>
      <c r="O8" s="153">
        <v>42680</v>
      </c>
      <c r="P8">
        <v>34278.39</v>
      </c>
      <c r="U8" s="90">
        <v>87601.72</v>
      </c>
    </row>
    <row r="9" spans="1:23" x14ac:dyDescent="0.25">
      <c r="A9" s="153">
        <v>42681</v>
      </c>
      <c r="B9">
        <v>2893.68</v>
      </c>
      <c r="G9">
        <f t="shared" si="0"/>
        <v>96.297339999999991</v>
      </c>
      <c r="I9" s="153">
        <v>42681</v>
      </c>
      <c r="J9">
        <v>1365.43</v>
      </c>
      <c r="O9" s="153">
        <v>42681</v>
      </c>
      <c r="P9">
        <v>30203.34</v>
      </c>
      <c r="U9" s="90">
        <v>61834.89</v>
      </c>
    </row>
    <row r="10" spans="1:23" x14ac:dyDescent="0.25">
      <c r="A10" s="153">
        <v>42682</v>
      </c>
      <c r="B10">
        <v>2750.06</v>
      </c>
      <c r="G10">
        <f t="shared" si="0"/>
        <v>98.390360000000001</v>
      </c>
      <c r="I10" s="153">
        <v>42682</v>
      </c>
      <c r="J10">
        <v>1302.5</v>
      </c>
      <c r="O10" s="153">
        <v>42682</v>
      </c>
      <c r="P10">
        <v>30363.3</v>
      </c>
      <c r="U10" s="90">
        <v>63974.5</v>
      </c>
      <c r="W10" s="90">
        <f>6147.672/0.1</f>
        <v>61476.719999999994</v>
      </c>
    </row>
    <row r="11" spans="1:23" x14ac:dyDescent="0.25">
      <c r="A11" s="153">
        <v>42683</v>
      </c>
      <c r="B11">
        <v>2925.09</v>
      </c>
      <c r="G11">
        <f t="shared" si="0"/>
        <v>100.04534</v>
      </c>
      <c r="I11" s="153">
        <v>42683</v>
      </c>
      <c r="J11">
        <v>1358.41</v>
      </c>
      <c r="O11" s="153">
        <v>42683</v>
      </c>
      <c r="P11">
        <v>29407.41</v>
      </c>
      <c r="U11" s="90">
        <v>66354.429999999993</v>
      </c>
    </row>
    <row r="12" spans="1:23" x14ac:dyDescent="0.25">
      <c r="A12" s="153">
        <v>42684</v>
      </c>
      <c r="B12">
        <v>2717.61</v>
      </c>
      <c r="G12">
        <f t="shared" si="0"/>
        <v>94.923509999999993</v>
      </c>
      <c r="I12" s="153">
        <v>42684</v>
      </c>
      <c r="J12">
        <v>1293.6300000000001</v>
      </c>
      <c r="O12" s="153">
        <v>42684</v>
      </c>
      <c r="P12">
        <v>29435.85</v>
      </c>
      <c r="U12" s="90">
        <v>61476.42</v>
      </c>
    </row>
    <row r="13" spans="1:23" x14ac:dyDescent="0.25">
      <c r="A13" s="153">
        <v>42685</v>
      </c>
      <c r="B13">
        <v>3587.31</v>
      </c>
      <c r="G13">
        <f t="shared" si="0"/>
        <v>123.70559</v>
      </c>
      <c r="I13" s="153">
        <v>42685</v>
      </c>
      <c r="J13">
        <v>1712.95</v>
      </c>
      <c r="O13" s="153">
        <v>42685</v>
      </c>
      <c r="P13">
        <v>37159.82</v>
      </c>
      <c r="U13" s="90">
        <v>81245.509999999995</v>
      </c>
    </row>
    <row r="14" spans="1:23" x14ac:dyDescent="0.25">
      <c r="A14" s="153">
        <v>42686</v>
      </c>
      <c r="B14">
        <v>3815.57</v>
      </c>
      <c r="G14">
        <f t="shared" si="0"/>
        <v>128.72045</v>
      </c>
      <c r="I14" s="153">
        <v>42686</v>
      </c>
      <c r="J14">
        <v>1846.72</v>
      </c>
      <c r="O14" s="153">
        <v>42686</v>
      </c>
      <c r="P14">
        <v>38820.74</v>
      </c>
      <c r="U14" s="90">
        <v>84237.42</v>
      </c>
    </row>
    <row r="15" spans="1:23" x14ac:dyDescent="0.25">
      <c r="A15" s="153">
        <v>42687</v>
      </c>
      <c r="B15">
        <v>3954.71</v>
      </c>
      <c r="G15">
        <f t="shared" si="0"/>
        <v>134.56442999999999</v>
      </c>
      <c r="I15" s="153">
        <v>42687</v>
      </c>
      <c r="J15">
        <v>1915.2</v>
      </c>
      <c r="O15" s="153">
        <v>42687</v>
      </c>
      <c r="P15">
        <v>38316.79</v>
      </c>
      <c r="U15" s="90">
        <v>90377.73</v>
      </c>
    </row>
    <row r="16" spans="1:23" x14ac:dyDescent="0.25">
      <c r="A16" s="153">
        <v>42688</v>
      </c>
      <c r="B16">
        <v>3871.41</v>
      </c>
      <c r="G16">
        <f t="shared" si="0"/>
        <v>130.58582000000001</v>
      </c>
      <c r="I16" s="153">
        <v>42688</v>
      </c>
      <c r="J16">
        <v>1799.63</v>
      </c>
      <c r="O16" s="153">
        <v>42688</v>
      </c>
      <c r="P16">
        <v>36277.9</v>
      </c>
      <c r="U16" s="90">
        <v>88636.88</v>
      </c>
    </row>
    <row r="17" spans="1:21" x14ac:dyDescent="0.25">
      <c r="A17" s="153">
        <v>42689</v>
      </c>
      <c r="B17">
        <v>4116.08</v>
      </c>
      <c r="G17">
        <f t="shared" si="0"/>
        <v>139.05817999999999</v>
      </c>
      <c r="I17" s="153">
        <v>42689</v>
      </c>
      <c r="J17">
        <v>1971.19</v>
      </c>
      <c r="O17" s="153">
        <v>42689</v>
      </c>
      <c r="P17">
        <v>39162.75</v>
      </c>
      <c r="U17" s="90">
        <v>93808.16</v>
      </c>
    </row>
    <row r="18" spans="1:21" x14ac:dyDescent="0.25">
      <c r="A18" s="153">
        <v>42690</v>
      </c>
      <c r="B18">
        <v>4299.3</v>
      </c>
      <c r="G18">
        <f t="shared" si="0"/>
        <v>148.34676999999999</v>
      </c>
      <c r="I18" s="153">
        <v>42690</v>
      </c>
      <c r="J18">
        <v>2028.21</v>
      </c>
      <c r="O18" s="153">
        <v>42690</v>
      </c>
      <c r="P18">
        <v>45419.47</v>
      </c>
      <c r="U18" s="90">
        <v>96599.79</v>
      </c>
    </row>
    <row r="19" spans="1:21" x14ac:dyDescent="0.25">
      <c r="A19" s="153">
        <v>42691</v>
      </c>
      <c r="B19">
        <v>4542.3</v>
      </c>
      <c r="G19">
        <f t="shared" si="0"/>
        <v>153.05547999999999</v>
      </c>
      <c r="I19" s="153">
        <v>42691</v>
      </c>
      <c r="J19">
        <v>2139.35</v>
      </c>
      <c r="O19" s="153">
        <v>42691</v>
      </c>
      <c r="P19">
        <v>45414.02</v>
      </c>
      <c r="U19" s="90">
        <v>100959.81</v>
      </c>
    </row>
    <row r="20" spans="1:21" x14ac:dyDescent="0.25">
      <c r="A20" s="153">
        <v>42692</v>
      </c>
      <c r="B20">
        <v>4483.84</v>
      </c>
      <c r="G20">
        <f t="shared" si="0"/>
        <v>148.06797999999998</v>
      </c>
      <c r="I20" s="153">
        <v>42692</v>
      </c>
      <c r="J20">
        <v>2164.41</v>
      </c>
      <c r="O20" s="153">
        <v>42692</v>
      </c>
      <c r="P20">
        <v>42173.59</v>
      </c>
      <c r="U20" s="90">
        <v>99246.14</v>
      </c>
    </row>
    <row r="21" spans="1:21" x14ac:dyDescent="0.25">
      <c r="A21" s="153">
        <v>42693</v>
      </c>
      <c r="B21">
        <v>4646.92</v>
      </c>
      <c r="G21">
        <f t="shared" si="0"/>
        <v>154.84201000000002</v>
      </c>
      <c r="I21" s="153">
        <v>42693</v>
      </c>
      <c r="J21">
        <v>2352.2600000000002</v>
      </c>
      <c r="O21" s="153">
        <v>42693</v>
      </c>
      <c r="P21">
        <v>44140.53</v>
      </c>
      <c r="U21" s="90">
        <v>103702.3</v>
      </c>
    </row>
    <row r="22" spans="1:21" x14ac:dyDescent="0.25">
      <c r="A22" s="153">
        <v>42694</v>
      </c>
      <c r="B22">
        <v>4740.45</v>
      </c>
      <c r="G22">
        <f t="shared" si="0"/>
        <v>154.95320999999998</v>
      </c>
      <c r="I22" s="153">
        <v>42694</v>
      </c>
      <c r="J22">
        <v>2273.15</v>
      </c>
      <c r="O22" s="153">
        <v>42694</v>
      </c>
      <c r="P22">
        <v>41389.68</v>
      </c>
      <c r="U22" s="90">
        <v>106549.93</v>
      </c>
    </row>
    <row r="23" spans="1:21" x14ac:dyDescent="0.25">
      <c r="A23" s="153">
        <v>42695</v>
      </c>
      <c r="B23">
        <v>4846.7700000000004</v>
      </c>
      <c r="G23">
        <f t="shared" si="0"/>
        <v>159.26229999999998</v>
      </c>
      <c r="I23" s="153">
        <v>42695</v>
      </c>
      <c r="J23">
        <v>2291.1</v>
      </c>
      <c r="O23" s="153">
        <v>42695</v>
      </c>
      <c r="P23">
        <v>42521.52</v>
      </c>
      <c r="U23" s="90">
        <v>109602.91</v>
      </c>
    </row>
    <row r="24" spans="1:21" x14ac:dyDescent="0.25">
      <c r="A24" s="153">
        <v>42696</v>
      </c>
      <c r="B24">
        <v>4997.37</v>
      </c>
      <c r="G24">
        <f t="shared" si="0"/>
        <v>167.6876</v>
      </c>
      <c r="I24" s="153">
        <v>42696</v>
      </c>
      <c r="J24">
        <v>2366.0100000000002</v>
      </c>
      <c r="O24" s="153">
        <v>42696</v>
      </c>
      <c r="P24">
        <v>47046.25</v>
      </c>
      <c r="U24" s="90">
        <v>113277.97</v>
      </c>
    </row>
    <row r="25" spans="1:21" x14ac:dyDescent="0.25">
      <c r="A25" s="153">
        <v>42697</v>
      </c>
      <c r="B25">
        <v>5197.46</v>
      </c>
      <c r="G25">
        <f t="shared" si="0"/>
        <v>165.98351</v>
      </c>
      <c r="I25" s="153">
        <v>42697</v>
      </c>
      <c r="J25">
        <v>2471.64</v>
      </c>
      <c r="O25" s="153">
        <v>42697</v>
      </c>
      <c r="P25">
        <v>45400.2</v>
      </c>
      <c r="U25" s="90">
        <v>112914.21</v>
      </c>
    </row>
    <row r="26" spans="1:21" x14ac:dyDescent="0.25">
      <c r="A26" s="153">
        <v>42698</v>
      </c>
      <c r="B26">
        <v>5308.58</v>
      </c>
      <c r="G26">
        <f t="shared" si="0"/>
        <v>176.84134</v>
      </c>
      <c r="I26" s="153">
        <v>42698</v>
      </c>
      <c r="J26">
        <v>2448.87</v>
      </c>
      <c r="O26" s="153">
        <v>42698</v>
      </c>
      <c r="P26">
        <v>55646.76</v>
      </c>
      <c r="U26" s="90">
        <v>113437.13</v>
      </c>
    </row>
    <row r="27" spans="1:21" x14ac:dyDescent="0.25">
      <c r="A27" s="153">
        <v>42699</v>
      </c>
      <c r="B27">
        <v>5226.05</v>
      </c>
      <c r="G27">
        <f t="shared" si="0"/>
        <v>173.8777</v>
      </c>
      <c r="I27" s="153">
        <v>42699</v>
      </c>
      <c r="J27">
        <v>2464.7399999999998</v>
      </c>
      <c r="O27" s="153">
        <v>42699</v>
      </c>
      <c r="P27">
        <v>53070.720000000001</v>
      </c>
      <c r="U27" s="90">
        <v>113116.19</v>
      </c>
    </row>
    <row r="28" spans="1:21" x14ac:dyDescent="0.25">
      <c r="A28" s="153">
        <v>42700</v>
      </c>
      <c r="B28">
        <v>5035.93</v>
      </c>
      <c r="G28">
        <f t="shared" si="0"/>
        <v>158.38012000000001</v>
      </c>
      <c r="I28" s="153">
        <v>42700</v>
      </c>
      <c r="J28">
        <v>2388.54</v>
      </c>
      <c r="O28" s="153">
        <v>42700</v>
      </c>
      <c r="P28">
        <v>43909.14</v>
      </c>
      <c r="U28" s="90">
        <v>107046.51</v>
      </c>
    </row>
    <row r="29" spans="1:21" x14ac:dyDescent="0.25">
      <c r="A29" s="153">
        <v>42701</v>
      </c>
      <c r="B29">
        <v>4692.93</v>
      </c>
      <c r="G29">
        <f t="shared" si="0"/>
        <v>147.79134000000002</v>
      </c>
      <c r="I29" s="153">
        <v>42701</v>
      </c>
      <c r="J29">
        <v>2244.23</v>
      </c>
      <c r="O29" s="153">
        <v>42701</v>
      </c>
      <c r="P29">
        <v>44714.11</v>
      </c>
      <c r="U29" s="90">
        <v>96140.07</v>
      </c>
    </row>
    <row r="30" spans="1:21" x14ac:dyDescent="0.25">
      <c r="A30" s="153">
        <v>42702</v>
      </c>
      <c r="B30">
        <v>4437.71</v>
      </c>
      <c r="G30">
        <f t="shared" si="0"/>
        <v>143.00482</v>
      </c>
      <c r="I30" s="153">
        <v>42702</v>
      </c>
      <c r="J30">
        <v>2088.9699999999998</v>
      </c>
      <c r="O30" s="153">
        <v>42702</v>
      </c>
      <c r="P30">
        <v>42661.68</v>
      </c>
      <c r="U30" s="90">
        <v>93816.46</v>
      </c>
    </row>
    <row r="31" spans="1:21" x14ac:dyDescent="0.25">
      <c r="A31" s="153">
        <v>42703</v>
      </c>
      <c r="B31">
        <v>4752.84</v>
      </c>
      <c r="G31">
        <f t="shared" si="0"/>
        <v>155.24423000000002</v>
      </c>
      <c r="I31" s="153">
        <v>42703</v>
      </c>
      <c r="J31">
        <v>2259.46</v>
      </c>
      <c r="O31" s="153">
        <v>42703</v>
      </c>
      <c r="P31">
        <v>47263.23</v>
      </c>
      <c r="U31" s="90">
        <v>100968.7</v>
      </c>
    </row>
    <row r="32" spans="1:21" x14ac:dyDescent="0.25">
      <c r="A32" s="153">
        <v>42704</v>
      </c>
      <c r="B32">
        <v>5528.92</v>
      </c>
      <c r="G32">
        <f t="shared" si="0"/>
        <v>178.63576999999998</v>
      </c>
      <c r="I32" s="153">
        <v>42704</v>
      </c>
      <c r="J32">
        <v>2557.23</v>
      </c>
      <c r="O32" s="153">
        <v>42704</v>
      </c>
      <c r="P32">
        <v>52435.92</v>
      </c>
      <c r="U32" s="90">
        <v>118113.7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2016-12-08T09:17:51Z</cp:lastPrinted>
  <dcterms:created xsi:type="dcterms:W3CDTF">2016-10-07T07:24:19Z</dcterms:created>
  <dcterms:modified xsi:type="dcterms:W3CDTF">2016-12-08T09:17:56Z</dcterms:modified>
</cp:coreProperties>
</file>