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Лист1!$A$1:$AC$51</definedName>
  </definedNames>
  <calcPr calcId="145621"/>
</workbook>
</file>

<file path=xl/calcChain.xml><?xml version="1.0" encoding="utf-8"?>
<calcChain xmlns="http://schemas.openxmlformats.org/spreadsheetml/2006/main">
  <c r="W37" i="1" l="1"/>
  <c r="T37" i="1"/>
  <c r="Q37" i="1"/>
  <c r="W36" i="1"/>
  <c r="T36" i="1"/>
  <c r="Q36" i="1"/>
  <c r="W30" i="1"/>
  <c r="T30" i="1"/>
  <c r="Q30" i="1"/>
  <c r="W29" i="1"/>
  <c r="T29" i="1"/>
  <c r="Q29" i="1"/>
  <c r="W23" i="1"/>
  <c r="T23" i="1"/>
  <c r="Q23" i="1"/>
  <c r="W22" i="1"/>
  <c r="T22" i="1"/>
  <c r="Q22" i="1"/>
  <c r="W16" i="1"/>
  <c r="T16" i="1"/>
  <c r="Q16" i="1"/>
  <c r="W15" i="1"/>
  <c r="T15" i="1"/>
  <c r="Q15" i="1"/>
  <c r="AC41" i="1" l="1"/>
  <c r="W40" i="1" l="1"/>
  <c r="Q40" i="1"/>
  <c r="W39" i="1"/>
  <c r="T39" i="1"/>
  <c r="Q39" i="1"/>
  <c r="W38" i="1" l="1"/>
  <c r="T38" i="1"/>
  <c r="Q38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W14" i="1"/>
  <c r="T14" i="1"/>
  <c r="Q14" i="1"/>
  <c r="W13" i="1"/>
  <c r="T13" i="1"/>
  <c r="Q13" i="1"/>
  <c r="W12" i="1"/>
  <c r="T12" i="1"/>
  <c r="Q12" i="1"/>
  <c r="W11" i="1"/>
  <c r="T11" i="1"/>
  <c r="Q11" i="1"/>
  <c r="T40" i="1" l="1"/>
  <c r="V48" i="1" l="1"/>
  <c r="V46" i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11" i="1"/>
  <c r="AE11" i="1" s="1"/>
  <c r="AE37" i="1"/>
  <c r="S41" i="1"/>
  <c r="Q41" i="1"/>
  <c r="T41" i="1"/>
  <c r="P41" i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1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<sst xmlns="http://schemas.openxmlformats.org/spreadsheetml/2006/main" count="69" uniqueCount="63">
  <si>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</si>
  <si>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</si>
  <si>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</si>
  <si>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</si>
  <si>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</si>
  <si>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</si>
  <si>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</si>
  <si>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</si>
  <si>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</si>
  <si>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</si>
  <si>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</si>
  <si>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</si>
  <si>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</si>
  <si>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</si>
  <si>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</si>
  <si>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</si>
  <si>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</si>
  <si>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</si>
  <si>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</si>
  <si>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</si>
  <si>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</si>
  <si>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</si>
  <si>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</si>
  <si>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</si>
  <si>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</si>
  <si>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</si>
  <si>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</si>
  <si>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</si>
  <si>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</si>
  <si>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</si>
  <si>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</si>
  <si>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</si>
  <si>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</si>
  <si>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</si>
  <si>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</si>
  <si>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</si>
  <si>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</si>
  <si>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</si>
  <si>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</si>
  <si>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</si>
  <si>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</si>
  <si>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</si>
  <si>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</si>
  <si>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п/м  КС Борова  Первомайське ЛВУМГ </t>
  </si>
  <si>
    <t>Начальник лабораторії ПМ КС Борова Первомайського ЛВ УМГ</t>
  </si>
  <si>
    <t>Філія "УМГ "ХАРКІВТРАНСГАЗ"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</si>
  <si>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 xml:space="preserve">№ 100-037/2013 </t>
    </r>
    <r>
      <rPr>
        <sz val="8"/>
        <rFont val="Times New Roman"/>
        <family val="1"/>
        <charset val="204"/>
      </rPr>
      <t xml:space="preserve">дійсне до  </t>
    </r>
    <r>
      <rPr>
        <b/>
        <u/>
        <sz val="8"/>
        <rFont val="Times New Roman"/>
        <family val="1"/>
        <charset val="204"/>
      </rPr>
      <t>24.10.2017 р.</t>
    </r>
  </si>
  <si>
    <r>
      <t xml:space="preserve">за період з </t>
    </r>
    <r>
      <rPr>
        <b/>
        <u/>
        <sz val="11"/>
        <color theme="1"/>
        <rFont val="Times New Roman"/>
        <family val="1"/>
        <charset val="204"/>
      </rPr>
      <t xml:space="preserve">01.11.2016 р. </t>
    </r>
    <r>
      <rPr>
        <sz val="11"/>
        <color theme="1"/>
        <rFont val="Times New Roman"/>
        <family val="1"/>
        <charset val="204"/>
      </rPr>
      <t xml:space="preserve">по </t>
    </r>
    <r>
      <rPr>
        <b/>
        <u/>
        <sz val="11"/>
        <color theme="1"/>
        <rFont val="Times New Roman"/>
        <family val="1"/>
        <charset val="204"/>
      </rPr>
      <t>30.11.2016 р.</t>
    </r>
  </si>
  <si>
    <t>Всього* :</t>
  </si>
  <si>
    <t>Головний інженер Первомайського ЛВУМГ</t>
  </si>
  <si>
    <t>Керівник підрозділу підприємства, якому підпорядкована лабораторія</t>
  </si>
  <si>
    <t xml:space="preserve">маршрут № </t>
  </si>
  <si>
    <t>Метрологічна служба, яка визначає обсяги газу</t>
  </si>
  <si>
    <t>*  Обсяг природного газу за місяць з урахуванням ВТВ.</t>
  </si>
  <si>
    <r>
      <t xml:space="preserve">переданого </t>
    </r>
    <r>
      <rPr>
        <b/>
        <i/>
        <u/>
        <sz val="11"/>
        <color theme="1"/>
        <rFont val="Times New Roman"/>
        <family val="1"/>
        <charset val="204"/>
      </rPr>
      <t>п/м КС Борова Первомайського ЛВУМГ філії  "УМГ "Харківтрансгаз"</t>
    </r>
    <r>
      <rPr>
        <b/>
        <u/>
        <sz val="1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та прийнятого</t>
    </r>
    <r>
      <rPr>
        <i/>
        <u/>
        <sz val="11"/>
        <color theme="1"/>
        <rFont val="Times New Roman"/>
        <family val="1"/>
        <charset val="204"/>
      </rPr>
      <t xml:space="preserve"> </t>
    </r>
    <r>
      <rPr>
        <b/>
        <i/>
        <u/>
        <sz val="10"/>
        <rFont val="Times New Roman"/>
        <family val="1"/>
        <charset val="204"/>
      </rPr>
      <t>ПАТ "Харківгаз"</t>
    </r>
  </si>
  <si>
    <r>
      <t xml:space="preserve">по ГВС (ПВВГ, СВГ, ГРС)  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11"/>
        <color theme="1"/>
        <rFont val="Times New Roman"/>
        <family val="1"/>
        <charset val="204"/>
      </rPr>
      <t>ГРС "Лісна стінка"</t>
    </r>
  </si>
  <si>
    <r>
      <t xml:space="preserve">з   газопроводу </t>
    </r>
    <r>
      <rPr>
        <b/>
        <sz val="1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>"НОВОПСКОВ-ШЕБЕЛИНКА"</t>
    </r>
  </si>
  <si>
    <t>Інженер І кат. групи газовимірювань та метрології</t>
  </si>
  <si>
    <t>Юрченко В.М.</t>
  </si>
  <si>
    <t>Журавель І.В.</t>
  </si>
  <si>
    <t>Карапута В.М.</t>
  </si>
  <si>
    <t xml:space="preserve"> ПАСПОРТ ФІЗИКО-ХІМІЧНИХ ПОКАЗНИКІВ ПРИРОДНОГО ГАЗУ  №19-26/3</t>
  </si>
  <si>
    <t>01.12.2016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</si>
</sst>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indexed="5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164" fontId="2" fillId="0" borderId="39" xfId="0" applyNumberFormat="1" applyFont="1" applyBorder="1" applyProtection="1">
      <protection locked="0"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7" fillId="0" borderId="7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wrapText="1"/>
    </xf>
    <xf numFmtId="2" fontId="7" fillId="0" borderId="7" xfId="0" applyNumberFormat="1" applyFont="1" applyFill="1" applyBorder="1" applyAlignment="1">
      <alignment horizontal="center"/>
    </xf>
    <xf numFmtId="166" fontId="7" fillId="0" borderId="13" xfId="0" applyNumberFormat="1" applyFont="1" applyBorder="1" applyAlignment="1">
      <alignment horizontal="center" wrapText="1"/>
    </xf>
    <xf numFmtId="166" fontId="7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66" fontId="7" fillId="0" borderId="7" xfId="0" applyNumberFormat="1" applyFont="1" applyBorder="1" applyAlignment="1">
      <alignment horizontal="center" wrapText="1"/>
    </xf>
    <xf numFmtId="0" fontId="2" fillId="0" borderId="42" xfId="0" applyFont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4" fillId="0" borderId="42" xfId="0" applyFont="1" applyBorder="1" applyProtection="1">
      <protection locked="0"/>
    </xf>
    <xf numFmtId="0" fontId="11" fillId="0" borderId="0" xfId="0" applyFont="1" applyProtection="1">
      <protection locked="0"/>
    </xf>
    <xf numFmtId="164" fontId="12" fillId="0" borderId="1" xfId="0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166" fontId="12" fillId="0" borderId="7" xfId="0" applyNumberFormat="1" applyFont="1" applyBorder="1" applyAlignment="1">
      <alignment horizontal="center" wrapText="1"/>
    </xf>
    <xf numFmtId="166" fontId="12" fillId="0" borderId="1" xfId="0" applyNumberFormat="1" applyFont="1" applyBorder="1" applyAlignment="1">
      <alignment horizontal="center" wrapText="1"/>
    </xf>
    <xf numFmtId="2" fontId="12" fillId="0" borderId="7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/>
    </xf>
    <xf numFmtId="166" fontId="13" fillId="0" borderId="1" xfId="0" applyNumberFormat="1" applyFont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15" fillId="0" borderId="0" xfId="0" applyFont="1"/>
    <xf numFmtId="0" fontId="4" fillId="0" borderId="0" xfId="0" applyFont="1" applyProtection="1">
      <protection locked="0"/>
    </xf>
    <xf numFmtId="0" fontId="12" fillId="0" borderId="0" xfId="0" applyFont="1"/>
    <xf numFmtId="165" fontId="16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164" fontId="12" fillId="0" borderId="7" xfId="0" applyNumberFormat="1" applyFont="1" applyFill="1" applyBorder="1" applyAlignment="1">
      <alignment horizontal="center" wrapText="1"/>
    </xf>
    <xf numFmtId="164" fontId="12" fillId="0" borderId="8" xfId="0" applyNumberFormat="1" applyFont="1" applyFill="1" applyBorder="1" applyAlignment="1">
      <alignment horizontal="center" wrapText="1"/>
    </xf>
    <xf numFmtId="164" fontId="12" fillId="0" borderId="9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164" fontId="12" fillId="0" borderId="11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wrapText="1"/>
    </xf>
    <xf numFmtId="2" fontId="12" fillId="0" borderId="11" xfId="0" applyNumberFormat="1" applyFont="1" applyFill="1" applyBorder="1" applyAlignment="1">
      <alignment horizontal="center" wrapText="1"/>
    </xf>
    <xf numFmtId="2" fontId="7" fillId="0" borderId="14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12" fillId="0" borderId="8" xfId="0" applyNumberFormat="1" applyFont="1" applyFill="1" applyBorder="1" applyAlignment="1">
      <alignment horizontal="center" wrapText="1"/>
    </xf>
    <xf numFmtId="0" fontId="4" fillId="0" borderId="42" xfId="0" applyFont="1" applyBorder="1" applyAlignment="1" applyProtection="1">
      <protection locked="0"/>
    </xf>
    <xf numFmtId="164" fontId="7" fillId="0" borderId="48" xfId="0" applyNumberFormat="1" applyFont="1" applyFill="1" applyBorder="1" applyAlignment="1">
      <alignment horizontal="center" wrapText="1"/>
    </xf>
    <xf numFmtId="164" fontId="12" fillId="0" borderId="48" xfId="0" applyNumberFormat="1" applyFont="1" applyFill="1" applyBorder="1" applyAlignment="1">
      <alignment horizontal="center" wrapText="1"/>
    </xf>
    <xf numFmtId="0" fontId="7" fillId="0" borderId="23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wrapText="1"/>
    </xf>
    <xf numFmtId="164" fontId="7" fillId="0" borderId="49" xfId="0" applyNumberFormat="1" applyFont="1" applyBorder="1" applyAlignment="1">
      <alignment horizontal="center" wrapText="1"/>
    </xf>
    <xf numFmtId="164" fontId="7" fillId="0" borderId="49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2" fontId="12" fillId="0" borderId="15" xfId="0" applyNumberFormat="1" applyFont="1" applyFill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 wrapText="1"/>
    </xf>
    <xf numFmtId="2" fontId="7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 wrapText="1"/>
    </xf>
    <xf numFmtId="2" fontId="12" fillId="0" borderId="7" xfId="0" applyNumberFormat="1" applyFont="1" applyFill="1" applyBorder="1" applyAlignment="1">
      <alignment horizontal="center" wrapText="1"/>
    </xf>
    <xf numFmtId="2" fontId="20" fillId="0" borderId="9" xfId="0" applyNumberFormat="1" applyFont="1" applyFill="1" applyBorder="1" applyAlignment="1">
      <alignment horizontal="center" wrapText="1"/>
    </xf>
    <xf numFmtId="0" fontId="11" fillId="0" borderId="42" xfId="0" applyFont="1" applyBorder="1" applyProtection="1"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50" xfId="0" applyFont="1" applyBorder="1" applyProtection="1">
      <protection locked="0"/>
    </xf>
    <xf numFmtId="164" fontId="12" fillId="0" borderId="24" xfId="0" applyNumberFormat="1" applyFont="1" applyFill="1" applyBorder="1" applyAlignment="1">
      <alignment horizontal="center" wrapText="1"/>
    </xf>
    <xf numFmtId="166" fontId="12" fillId="0" borderId="9" xfId="0" applyNumberFormat="1" applyFont="1" applyFill="1" applyBorder="1" applyAlignment="1">
      <alignment horizontal="center"/>
    </xf>
    <xf numFmtId="166" fontId="1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Fill="1" applyBorder="1" applyAlignment="1">
      <alignment horizontal="center" wrapText="1"/>
    </xf>
    <xf numFmtId="2" fontId="20" fillId="0" borderId="8" xfId="0" applyNumberFormat="1" applyFont="1" applyFill="1" applyBorder="1" applyAlignment="1">
      <alignment horizontal="center" wrapText="1"/>
    </xf>
    <xf numFmtId="2" fontId="21" fillId="0" borderId="7" xfId="0" applyNumberFormat="1" applyFont="1" applyBorder="1" applyAlignment="1">
      <alignment horizontal="center" wrapText="1"/>
    </xf>
    <xf numFmtId="2" fontId="20" fillId="0" borderId="7" xfId="0" applyNumberFormat="1" applyFont="1" applyFill="1" applyBorder="1" applyAlignment="1">
      <alignment horizontal="center" wrapText="1"/>
    </xf>
    <xf numFmtId="2" fontId="21" fillId="0" borderId="1" xfId="0" applyNumberFormat="1" applyFont="1" applyFill="1" applyBorder="1" applyAlignment="1">
      <alignment horizontal="center" wrapText="1"/>
    </xf>
    <xf numFmtId="2" fontId="21" fillId="0" borderId="8" xfId="0" applyNumberFormat="1" applyFont="1" applyFill="1" applyBorder="1" applyAlignment="1">
      <alignment horizontal="center" wrapText="1"/>
    </xf>
    <xf numFmtId="2" fontId="21" fillId="0" borderId="7" xfId="0" applyNumberFormat="1" applyFont="1" applyFill="1" applyBorder="1" applyAlignment="1">
      <alignment horizontal="center"/>
    </xf>
    <xf numFmtId="2" fontId="21" fillId="0" borderId="7" xfId="0" applyNumberFormat="1" applyFont="1" applyFill="1" applyBorder="1" applyAlignment="1">
      <alignment horizontal="center" wrapText="1"/>
    </xf>
    <xf numFmtId="0" fontId="23" fillId="0" borderId="0" xfId="0" applyFont="1" applyAlignment="1" applyProtection="1">
      <alignment vertical="center"/>
      <protection locked="0"/>
    </xf>
    <xf numFmtId="0" fontId="24" fillId="0" borderId="47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left"/>
    </xf>
    <xf numFmtId="0" fontId="28" fillId="0" borderId="4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25" xfId="0" applyNumberFormat="1" applyFont="1" applyBorder="1" applyAlignment="1">
      <alignment horizontal="center" vertical="center"/>
    </xf>
    <xf numFmtId="165" fontId="2" fillId="0" borderId="0" xfId="0" applyNumberFormat="1" applyFont="1"/>
    <xf numFmtId="0" fontId="32" fillId="0" borderId="0" xfId="0" applyFont="1" applyAlignment="1">
      <alignment horizontal="center"/>
    </xf>
    <xf numFmtId="2" fontId="2" fillId="0" borderId="0" xfId="0" applyNumberFormat="1" applyFont="1" applyProtection="1"/>
    <xf numFmtId="0" fontId="2" fillId="0" borderId="0" xfId="0" applyFont="1" applyBorder="1" applyProtection="1">
      <protection locked="0"/>
    </xf>
    <xf numFmtId="165" fontId="31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35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0" xfId="0" applyFont="1" applyBorder="1" applyAlignment="1" applyProtection="1">
      <alignment horizontal="left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0" xfId="0" applyFont="1" applyBorder="1" applyAlignment="1" applyProtection="1">
      <alignment horizontal="right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43" xfId="0" applyFont="1" applyBorder="1" applyAlignment="1" applyProtection="1">
      <alignment horizontal="center" vertical="center" textRotation="90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textRotation="90" wrapText="1"/>
      <protection locked="0"/>
    </xf>
    <xf numFmtId="0" fontId="6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4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1"/>
  <sheetViews>
    <sheetView tabSelected="1" view="pageBreakPreview" topLeftCell="A25" zoomScale="90" zoomScaleNormal="100" zoomScaleSheetLayoutView="90" workbookViewId="0">
      <selection activeCell="V45" sqref="V45"/>
    </sheetView>
  </sheetViews>
  <sheetFormatPr defaultRowHeight="15" x14ac:dyDescent="0.25"/>
  <cols>
    <col min="1" max="1" width="4.85546875" style="5" customWidth="1"/>
    <col min="2" max="2" width="7.140625" style="5" customWidth="1"/>
    <col min="3" max="27" width="6.7109375" style="5" customWidth="1"/>
    <col min="28" max="28" width="5.85546875" style="5" customWidth="1"/>
    <col min="29" max="29" width="6.7109375" style="5" customWidth="1"/>
    <col min="30" max="30" width="9.140625" style="5"/>
    <col min="31" max="31" width="7.5703125" style="5" bestFit="1" customWidth="1"/>
    <col min="32" max="32" width="9.5703125" style="5" bestFit="1" customWidth="1"/>
    <col min="33" max="33" width="7.5703125" style="5" bestFit="1" customWidth="1"/>
    <col min="34" max="34" width="10.28515625" style="5" bestFit="1" customWidth="1"/>
    <col min="35" max="16384" width="9.140625" style="5"/>
  </cols>
  <sheetData>
    <row r="1" spans="1:35" ht="24.75" customHeight="1" x14ac:dyDescent="0.25">
      <c r="A1" s="48" t="s">
        <v>18</v>
      </c>
      <c r="B1" s="49"/>
      <c r="C1" s="49"/>
      <c r="D1" s="49"/>
      <c r="E1" s="50"/>
      <c r="F1" s="50"/>
      <c r="G1" s="51"/>
      <c r="J1" s="5" t="s">
        <v>61</v>
      </c>
      <c r="AA1" s="5" t="s">
        <v>51</v>
      </c>
      <c r="AC1" s="101">
        <v>603</v>
      </c>
      <c r="AI1" s="100"/>
    </row>
    <row r="2" spans="1:35" x14ac:dyDescent="0.25">
      <c r="A2" s="48" t="s">
        <v>45</v>
      </c>
      <c r="B2" s="49"/>
      <c r="C2" s="47"/>
      <c r="D2" s="49"/>
      <c r="E2" s="50"/>
      <c r="F2" s="50"/>
      <c r="G2" s="51"/>
      <c r="H2" s="49"/>
      <c r="I2" s="49"/>
      <c r="J2" s="5" t="s">
        <v>54</v>
      </c>
    </row>
    <row r="3" spans="1:35" ht="15" customHeight="1" x14ac:dyDescent="0.25">
      <c r="A3" s="48" t="s">
        <v>43</v>
      </c>
      <c r="B3" s="50"/>
      <c r="C3" s="50"/>
      <c r="D3" s="50"/>
      <c r="E3" s="50"/>
      <c r="F3" s="50"/>
      <c r="G3" s="51"/>
      <c r="H3" s="49"/>
      <c r="I3" s="49"/>
      <c r="J3" s="84" t="s">
        <v>55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07"/>
      <c r="Y3" s="107"/>
      <c r="Z3" s="107"/>
    </row>
    <row r="4" spans="1:35" ht="12.75" customHeight="1" x14ac:dyDescent="0.25">
      <c r="A4" s="50" t="s">
        <v>19</v>
      </c>
      <c r="B4" s="50"/>
      <c r="C4" s="50"/>
      <c r="D4" s="50"/>
      <c r="E4" s="50"/>
      <c r="F4" s="50"/>
      <c r="G4" s="51"/>
      <c r="H4" s="49"/>
      <c r="I4" s="49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35" x14ac:dyDescent="0.25">
      <c r="A5" s="50" t="s">
        <v>46</v>
      </c>
      <c r="B5" s="50"/>
      <c r="C5" s="50"/>
      <c r="D5" s="50"/>
      <c r="E5" s="50"/>
      <c r="F5" s="50"/>
      <c r="G5" s="51"/>
      <c r="H5" s="49"/>
      <c r="J5" s="5" t="s">
        <v>56</v>
      </c>
      <c r="V5" s="5" t="s">
        <v>47</v>
      </c>
    </row>
    <row r="6" spans="1:35" ht="1.5" customHeight="1" thickBot="1" x14ac:dyDescent="0.3"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</row>
    <row r="7" spans="1:35" ht="26.25" customHeight="1" thickBot="1" x14ac:dyDescent="0.3">
      <c r="A7" s="122" t="s">
        <v>0</v>
      </c>
      <c r="B7" s="143" t="s">
        <v>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  <c r="N7" s="143" t="s">
        <v>28</v>
      </c>
      <c r="O7" s="165"/>
      <c r="P7" s="165"/>
      <c r="Q7" s="165"/>
      <c r="R7" s="165"/>
      <c r="S7" s="165"/>
      <c r="T7" s="165"/>
      <c r="U7" s="165"/>
      <c r="V7" s="165"/>
      <c r="W7" s="166"/>
      <c r="X7" s="134" t="s">
        <v>23</v>
      </c>
      <c r="Y7" s="131" t="s">
        <v>2</v>
      </c>
      <c r="Z7" s="125" t="s">
        <v>15</v>
      </c>
      <c r="AA7" s="125" t="s">
        <v>16</v>
      </c>
      <c r="AB7" s="128" t="s">
        <v>17</v>
      </c>
      <c r="AC7" s="122" t="s">
        <v>14</v>
      </c>
    </row>
    <row r="8" spans="1:35" ht="16.5" customHeight="1" thickBot="1" x14ac:dyDescent="0.3">
      <c r="A8" s="123"/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  <c r="N8" s="153" t="s">
        <v>24</v>
      </c>
      <c r="O8" s="8" t="s">
        <v>26</v>
      </c>
      <c r="P8" s="8"/>
      <c r="Q8" s="8"/>
      <c r="R8" s="8"/>
      <c r="S8" s="8"/>
      <c r="T8" s="8"/>
      <c r="U8" s="8"/>
      <c r="V8" s="8" t="s">
        <v>27</v>
      </c>
      <c r="W8" s="10"/>
      <c r="X8" s="135"/>
      <c r="Y8" s="132"/>
      <c r="Z8" s="126"/>
      <c r="AA8" s="126"/>
      <c r="AB8" s="129"/>
      <c r="AC8" s="141"/>
    </row>
    <row r="9" spans="1:35" ht="15" customHeight="1" x14ac:dyDescent="0.25">
      <c r="A9" s="123"/>
      <c r="B9" s="137" t="s">
        <v>31</v>
      </c>
      <c r="C9" s="118" t="s">
        <v>32</v>
      </c>
      <c r="D9" s="118" t="s">
        <v>33</v>
      </c>
      <c r="E9" s="118" t="s">
        <v>38</v>
      </c>
      <c r="F9" s="118" t="s">
        <v>39</v>
      </c>
      <c r="G9" s="118" t="s">
        <v>36</v>
      </c>
      <c r="H9" s="118" t="s">
        <v>40</v>
      </c>
      <c r="I9" s="118" t="s">
        <v>37</v>
      </c>
      <c r="J9" s="118" t="s">
        <v>35</v>
      </c>
      <c r="K9" s="118" t="s">
        <v>34</v>
      </c>
      <c r="L9" s="118" t="s">
        <v>41</v>
      </c>
      <c r="M9" s="120" t="s">
        <v>42</v>
      </c>
      <c r="N9" s="154"/>
      <c r="O9" s="149" t="s">
        <v>29</v>
      </c>
      <c r="P9" s="151" t="s">
        <v>8</v>
      </c>
      <c r="Q9" s="128" t="s">
        <v>9</v>
      </c>
      <c r="R9" s="137" t="s">
        <v>30</v>
      </c>
      <c r="S9" s="118" t="s">
        <v>10</v>
      </c>
      <c r="T9" s="120" t="s">
        <v>11</v>
      </c>
      <c r="U9" s="156" t="s">
        <v>25</v>
      </c>
      <c r="V9" s="118" t="s">
        <v>12</v>
      </c>
      <c r="W9" s="120" t="s">
        <v>13</v>
      </c>
      <c r="X9" s="135"/>
      <c r="Y9" s="132"/>
      <c r="Z9" s="126"/>
      <c r="AA9" s="126"/>
      <c r="AB9" s="129"/>
      <c r="AC9" s="141"/>
    </row>
    <row r="10" spans="1:35" ht="92.25" customHeight="1" thickBot="1" x14ac:dyDescent="0.3">
      <c r="A10" s="124"/>
      <c r="B10" s="138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21"/>
      <c r="N10" s="155"/>
      <c r="O10" s="150"/>
      <c r="P10" s="152"/>
      <c r="Q10" s="130"/>
      <c r="R10" s="138"/>
      <c r="S10" s="119"/>
      <c r="T10" s="121"/>
      <c r="U10" s="157"/>
      <c r="V10" s="119"/>
      <c r="W10" s="121"/>
      <c r="X10" s="136"/>
      <c r="Y10" s="133"/>
      <c r="Z10" s="127"/>
      <c r="AA10" s="127"/>
      <c r="AB10" s="130"/>
      <c r="AC10" s="142"/>
    </row>
    <row r="11" spans="1:35" x14ac:dyDescent="0.25">
      <c r="A11" s="103">
        <v>1</v>
      </c>
      <c r="B11" s="15">
        <v>92.523799999999994</v>
      </c>
      <c r="C11" s="16">
        <v>4.1196000000000002</v>
      </c>
      <c r="D11" s="16">
        <v>1.0589</v>
      </c>
      <c r="E11" s="16">
        <v>0.13370000000000001</v>
      </c>
      <c r="F11" s="16">
        <v>0.2293</v>
      </c>
      <c r="G11" s="16">
        <v>1.1599999999999999E-2</v>
      </c>
      <c r="H11" s="16">
        <v>0.1085</v>
      </c>
      <c r="I11" s="16">
        <v>5.7799999999999997E-2</v>
      </c>
      <c r="J11" s="16">
        <v>0.1115</v>
      </c>
      <c r="K11" s="16">
        <v>8.8999999999999999E-3</v>
      </c>
      <c r="L11" s="16">
        <v>1.3782000000000001</v>
      </c>
      <c r="M11" s="17">
        <v>0.25819999999999999</v>
      </c>
      <c r="N11" s="71">
        <v>0.72860000000000003</v>
      </c>
      <c r="O11" s="23"/>
      <c r="P11" s="60">
        <v>35.116700000000002</v>
      </c>
      <c r="Q11" s="76">
        <f t="shared" ref="Q11:Q40" si="0">P11/3.6</f>
        <v>9.7546388888888895</v>
      </c>
      <c r="R11" s="23"/>
      <c r="S11" s="60">
        <v>38.881599999999999</v>
      </c>
      <c r="T11" s="76">
        <f t="shared" ref="T11:T39" si="1">S11/3.6</f>
        <v>10.800444444444445</v>
      </c>
      <c r="U11" s="23"/>
      <c r="V11" s="60">
        <v>49.991799999999998</v>
      </c>
      <c r="W11" s="76">
        <f t="shared" ref="W11:W40" si="2">V11/3.6</f>
        <v>13.88661111111111</v>
      </c>
      <c r="X11" s="26">
        <v>-8.4</v>
      </c>
      <c r="Y11" s="27">
        <v>-3</v>
      </c>
      <c r="Z11" s="28"/>
      <c r="AA11" s="28"/>
      <c r="AB11" s="29"/>
      <c r="AC11" s="108">
        <v>4.1769999999999996</v>
      </c>
      <c r="AD11" s="104">
        <f t="shared" ref="AD11:AD40" si="3">SUM(B11:M11)+$K$41+$N$41</f>
        <v>100.00000000000001</v>
      </c>
      <c r="AE11" s="105" t="str">
        <f>IF(AD11=100,"ОК"," ")</f>
        <v>ОК</v>
      </c>
      <c r="AF11" s="106"/>
      <c r="AG11" s="106"/>
      <c r="AH11" s="106"/>
    </row>
    <row r="12" spans="1:35" x14ac:dyDescent="0.25">
      <c r="A12" s="68">
        <v>2</v>
      </c>
      <c r="B12" s="18">
        <v>92.113200000000006</v>
      </c>
      <c r="C12" s="11">
        <v>4.2502000000000004</v>
      </c>
      <c r="D12" s="11">
        <v>1.1212</v>
      </c>
      <c r="E12" s="11">
        <v>0.1454</v>
      </c>
      <c r="F12" s="11">
        <v>0.2535</v>
      </c>
      <c r="G12" s="11">
        <v>1.01E-2</v>
      </c>
      <c r="H12" s="11">
        <v>9.9699999999999997E-2</v>
      </c>
      <c r="I12" s="11">
        <v>6.6500000000000004E-2</v>
      </c>
      <c r="J12" s="11">
        <v>0.1245</v>
      </c>
      <c r="K12" s="11">
        <v>3.3500000000000002E-2</v>
      </c>
      <c r="L12" s="11">
        <v>1.5154000000000001</v>
      </c>
      <c r="M12" s="19">
        <v>0.26669999999999999</v>
      </c>
      <c r="N12" s="72">
        <v>0.73199999999999998</v>
      </c>
      <c r="O12" s="24"/>
      <c r="P12" s="61">
        <v>35.169400000000003</v>
      </c>
      <c r="Q12" s="64">
        <f t="shared" si="0"/>
        <v>9.7692777777777788</v>
      </c>
      <c r="R12" s="24"/>
      <c r="S12" s="61">
        <v>38.935899999999997</v>
      </c>
      <c r="T12" s="64">
        <f t="shared" si="1"/>
        <v>10.815527777777776</v>
      </c>
      <c r="U12" s="24"/>
      <c r="V12" s="61">
        <v>49.944400000000002</v>
      </c>
      <c r="W12" s="64">
        <f t="shared" si="2"/>
        <v>13.873444444444445</v>
      </c>
      <c r="X12" s="30"/>
      <c r="Y12" s="12"/>
      <c r="Z12" s="6"/>
      <c r="AA12" s="6"/>
      <c r="AB12" s="9"/>
      <c r="AC12" s="109">
        <v>4.4530000000000003</v>
      </c>
      <c r="AD12" s="104">
        <f t="shared" si="3"/>
        <v>99.999900000000011</v>
      </c>
      <c r="AE12" s="105" t="str">
        <f>IF(AD12=100,"ОК"," ")</f>
        <v xml:space="preserve"> </v>
      </c>
      <c r="AF12" s="106"/>
      <c r="AG12" s="106"/>
      <c r="AH12" s="106"/>
    </row>
    <row r="13" spans="1:35" x14ac:dyDescent="0.25">
      <c r="A13" s="68">
        <v>3</v>
      </c>
      <c r="B13" s="74">
        <v>92.197199999999995</v>
      </c>
      <c r="C13" s="62">
        <v>4.1790000000000003</v>
      </c>
      <c r="D13" s="62">
        <v>1.1789000000000001</v>
      </c>
      <c r="E13" s="62">
        <v>0.14749999999999999</v>
      </c>
      <c r="F13" s="62">
        <v>0.25950000000000001</v>
      </c>
      <c r="G13" s="62">
        <v>9.5999999999999992E-3</v>
      </c>
      <c r="H13" s="62">
        <v>0.115</v>
      </c>
      <c r="I13" s="62">
        <v>7.0000000000000007E-2</v>
      </c>
      <c r="J13" s="62">
        <v>0.12</v>
      </c>
      <c r="K13" s="62">
        <v>9.7999999999999997E-3</v>
      </c>
      <c r="L13" s="62">
        <v>1.4171</v>
      </c>
      <c r="M13" s="75">
        <v>0.29630000000000001</v>
      </c>
      <c r="N13" s="66">
        <v>0.73240000000000005</v>
      </c>
      <c r="O13" s="24"/>
      <c r="P13" s="63">
        <v>35.231200000000001</v>
      </c>
      <c r="Q13" s="77">
        <f t="shared" si="0"/>
        <v>9.7864444444444452</v>
      </c>
      <c r="R13" s="24"/>
      <c r="S13" s="63">
        <v>39.003300000000003</v>
      </c>
      <c r="T13" s="77">
        <f t="shared" si="1"/>
        <v>10.834250000000001</v>
      </c>
      <c r="U13" s="80"/>
      <c r="V13" s="63">
        <v>50.017200000000003</v>
      </c>
      <c r="W13" s="77">
        <f t="shared" si="2"/>
        <v>13.893666666666666</v>
      </c>
      <c r="X13" s="30"/>
      <c r="Y13" s="41"/>
      <c r="Z13" s="6"/>
      <c r="AA13" s="6"/>
      <c r="AB13" s="9"/>
      <c r="AC13" s="108">
        <v>4.3</v>
      </c>
      <c r="AD13" s="104">
        <f t="shared" si="3"/>
        <v>99.999899999999997</v>
      </c>
      <c r="AE13" s="105" t="str">
        <f t="shared" ref="AE13:AE40" si="4">IF(AD13=100,"ОК"," ")</f>
        <v xml:space="preserve"> </v>
      </c>
      <c r="AF13" s="106"/>
      <c r="AG13" s="106"/>
      <c r="AH13" s="106"/>
    </row>
    <row r="14" spans="1:35" x14ac:dyDescent="0.25">
      <c r="A14" s="68">
        <v>4</v>
      </c>
      <c r="B14" s="74">
        <v>92.753500000000003</v>
      </c>
      <c r="C14" s="62">
        <v>4.0819999999999999</v>
      </c>
      <c r="D14" s="62">
        <v>0.98670000000000002</v>
      </c>
      <c r="E14" s="62">
        <v>0.1255</v>
      </c>
      <c r="F14" s="62">
        <v>0.20749999999999999</v>
      </c>
      <c r="G14" s="62">
        <v>8.8000000000000005E-3</v>
      </c>
      <c r="H14" s="62">
        <v>7.4099999999999999E-2</v>
      </c>
      <c r="I14" s="62">
        <v>5.2600000000000001E-2</v>
      </c>
      <c r="J14" s="62">
        <v>0.1203</v>
      </c>
      <c r="K14" s="62">
        <v>8.8999999999999999E-3</v>
      </c>
      <c r="L14" s="62">
        <v>1.3505</v>
      </c>
      <c r="M14" s="75">
        <v>0.22950000000000001</v>
      </c>
      <c r="N14" s="66">
        <v>0.7258</v>
      </c>
      <c r="O14" s="24"/>
      <c r="P14" s="39">
        <v>35.032600000000002</v>
      </c>
      <c r="Q14" s="64">
        <f t="shared" si="0"/>
        <v>9.7312777777777786</v>
      </c>
      <c r="R14" s="24"/>
      <c r="S14" s="39">
        <v>38.792299999999997</v>
      </c>
      <c r="T14" s="64">
        <f t="shared" si="1"/>
        <v>10.775638888888889</v>
      </c>
      <c r="U14" s="81"/>
      <c r="V14" s="39">
        <v>49.973300000000002</v>
      </c>
      <c r="W14" s="64">
        <f t="shared" si="2"/>
        <v>13.881472222222222</v>
      </c>
      <c r="X14" s="42"/>
      <c r="Y14" s="43"/>
      <c r="Z14" s="6"/>
      <c r="AA14" s="6"/>
      <c r="AB14" s="9"/>
      <c r="AC14" s="108">
        <v>4.1360000000000001</v>
      </c>
      <c r="AD14" s="104">
        <f t="shared" si="3"/>
        <v>99.999899999999982</v>
      </c>
      <c r="AE14" s="105" t="str">
        <f t="shared" si="4"/>
        <v xml:space="preserve"> </v>
      </c>
      <c r="AF14" s="106"/>
      <c r="AG14" s="106"/>
      <c r="AH14" s="106"/>
    </row>
    <row r="15" spans="1:35" x14ac:dyDescent="0.25">
      <c r="A15" s="68">
        <v>5</v>
      </c>
      <c r="B15" s="53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54"/>
      <c r="N15" s="67"/>
      <c r="O15" s="24"/>
      <c r="P15" s="90">
        <v>35.032600000000002</v>
      </c>
      <c r="Q15" s="91">
        <f t="shared" ref="Q15:Q16" si="5">P15/3.6</f>
        <v>9.7312777777777786</v>
      </c>
      <c r="R15" s="92"/>
      <c r="S15" s="90">
        <v>38.792299999999997</v>
      </c>
      <c r="T15" s="91">
        <f t="shared" ref="T15:T16" si="6">S15/3.6</f>
        <v>10.775638888888889</v>
      </c>
      <c r="U15" s="93"/>
      <c r="V15" s="90">
        <v>49.973300000000002</v>
      </c>
      <c r="W15" s="91">
        <f t="shared" ref="W15:W16" si="7">V15/3.6</f>
        <v>13.881472222222222</v>
      </c>
      <c r="X15" s="40"/>
      <c r="Y15" s="41"/>
      <c r="Z15" s="6"/>
      <c r="AA15" s="6"/>
      <c r="AB15" s="9"/>
      <c r="AC15" s="108">
        <v>4.2039999999999997</v>
      </c>
      <c r="AD15" s="104">
        <f t="shared" si="3"/>
        <v>0</v>
      </c>
      <c r="AE15" s="105" t="str">
        <f t="shared" si="4"/>
        <v xml:space="preserve"> </v>
      </c>
      <c r="AF15" s="106"/>
      <c r="AG15" s="106"/>
      <c r="AH15" s="106"/>
    </row>
    <row r="16" spans="1:35" x14ac:dyDescent="0.25">
      <c r="A16" s="68">
        <v>6</v>
      </c>
      <c r="B16" s="5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54"/>
      <c r="N16" s="67"/>
      <c r="O16" s="24"/>
      <c r="P16" s="90">
        <v>35.032600000000002</v>
      </c>
      <c r="Q16" s="91">
        <f t="shared" si="5"/>
        <v>9.7312777777777786</v>
      </c>
      <c r="R16" s="92"/>
      <c r="S16" s="90">
        <v>38.792299999999997</v>
      </c>
      <c r="T16" s="91">
        <f t="shared" si="6"/>
        <v>10.775638888888889</v>
      </c>
      <c r="U16" s="93"/>
      <c r="V16" s="90">
        <v>49.973300000000002</v>
      </c>
      <c r="W16" s="91">
        <f t="shared" si="7"/>
        <v>13.881472222222222</v>
      </c>
      <c r="X16" s="40"/>
      <c r="Y16" s="41"/>
      <c r="Z16" s="6"/>
      <c r="AA16" s="6"/>
      <c r="AB16" s="9"/>
      <c r="AC16" s="108">
        <v>4.0860000000000003</v>
      </c>
      <c r="AD16" s="104">
        <f t="shared" si="3"/>
        <v>0</v>
      </c>
      <c r="AE16" s="105" t="str">
        <f t="shared" si="4"/>
        <v xml:space="preserve"> </v>
      </c>
      <c r="AF16" s="106"/>
      <c r="AG16" s="106"/>
      <c r="AH16" s="106"/>
    </row>
    <row r="17" spans="1:34" x14ac:dyDescent="0.25">
      <c r="A17" s="68">
        <v>7</v>
      </c>
      <c r="B17" s="74">
        <v>91.385000000000005</v>
      </c>
      <c r="C17" s="62">
        <v>3.9552</v>
      </c>
      <c r="D17" s="62">
        <v>1.2072000000000001</v>
      </c>
      <c r="E17" s="62">
        <v>0.16520000000000001</v>
      </c>
      <c r="F17" s="62">
        <v>0.27989999999999998</v>
      </c>
      <c r="G17" s="62">
        <v>7.7999999999999996E-3</v>
      </c>
      <c r="H17" s="62">
        <v>0.1147</v>
      </c>
      <c r="I17" s="62">
        <v>7.1199999999999999E-2</v>
      </c>
      <c r="J17" s="62">
        <v>0.1152</v>
      </c>
      <c r="K17" s="62">
        <v>0.01</v>
      </c>
      <c r="L17" s="62">
        <v>2.2008999999999999</v>
      </c>
      <c r="M17" s="75">
        <v>0.48770000000000002</v>
      </c>
      <c r="N17" s="66">
        <v>0.73809999999999998</v>
      </c>
      <c r="O17" s="24"/>
      <c r="P17" s="63">
        <v>34.882800000000003</v>
      </c>
      <c r="Q17" s="77">
        <f t="shared" si="0"/>
        <v>9.6896666666666675</v>
      </c>
      <c r="R17" s="24"/>
      <c r="S17" s="63">
        <v>38.6175</v>
      </c>
      <c r="T17" s="77">
        <f t="shared" si="1"/>
        <v>10.727083333333333</v>
      </c>
      <c r="U17" s="80"/>
      <c r="V17" s="63">
        <v>49.3324</v>
      </c>
      <c r="W17" s="77">
        <f t="shared" si="2"/>
        <v>13.703444444444443</v>
      </c>
      <c r="X17" s="40">
        <v>-11.6</v>
      </c>
      <c r="Y17" s="41">
        <v>2</v>
      </c>
      <c r="Z17" s="6"/>
      <c r="AA17" s="6"/>
      <c r="AB17" s="9"/>
      <c r="AC17" s="108">
        <v>3.2370000000000001</v>
      </c>
      <c r="AD17" s="104">
        <f t="shared" si="3"/>
        <v>100.00000000000003</v>
      </c>
      <c r="AE17" s="105" t="str">
        <f t="shared" si="4"/>
        <v>ОК</v>
      </c>
      <c r="AF17" s="106"/>
      <c r="AG17" s="106"/>
      <c r="AH17" s="106"/>
    </row>
    <row r="18" spans="1:34" x14ac:dyDescent="0.25">
      <c r="A18" s="68">
        <v>8</v>
      </c>
      <c r="B18" s="18">
        <v>92.775300000000001</v>
      </c>
      <c r="C18" s="11">
        <v>4.0663</v>
      </c>
      <c r="D18" s="11">
        <v>0.94710000000000005</v>
      </c>
      <c r="E18" s="11">
        <v>0.12</v>
      </c>
      <c r="F18" s="11">
        <v>0.1963</v>
      </c>
      <c r="G18" s="11">
        <v>9.7000000000000003E-3</v>
      </c>
      <c r="H18" s="11">
        <v>6.6500000000000004E-2</v>
      </c>
      <c r="I18" s="11">
        <v>4.8500000000000001E-2</v>
      </c>
      <c r="J18" s="11">
        <v>0.1168</v>
      </c>
      <c r="K18" s="11">
        <v>1.21E-2</v>
      </c>
      <c r="L18" s="11">
        <v>1.4187000000000001</v>
      </c>
      <c r="M18" s="19">
        <v>0.22270000000000001</v>
      </c>
      <c r="N18" s="72">
        <v>0.7248</v>
      </c>
      <c r="O18" s="24"/>
      <c r="P18" s="63">
        <v>34.957500000000003</v>
      </c>
      <c r="Q18" s="77">
        <f t="shared" si="0"/>
        <v>9.7104166666666671</v>
      </c>
      <c r="R18" s="24"/>
      <c r="S18" s="63">
        <v>38.710900000000002</v>
      </c>
      <c r="T18" s="77">
        <f t="shared" si="1"/>
        <v>10.753027777777778</v>
      </c>
      <c r="U18" s="80"/>
      <c r="V18" s="63">
        <v>49.900399999999998</v>
      </c>
      <c r="W18" s="77">
        <f t="shared" si="2"/>
        <v>13.861222222222221</v>
      </c>
      <c r="X18" s="40"/>
      <c r="Y18" s="41"/>
      <c r="Z18" s="6"/>
      <c r="AA18" s="6"/>
      <c r="AB18" s="9"/>
      <c r="AC18" s="108">
        <v>2.9180000000000001</v>
      </c>
      <c r="AD18" s="104">
        <f t="shared" si="3"/>
        <v>100.00000000000001</v>
      </c>
      <c r="AE18" s="105" t="str">
        <f t="shared" si="4"/>
        <v>ОК</v>
      </c>
      <c r="AF18" s="106"/>
      <c r="AG18" s="106"/>
      <c r="AH18" s="106"/>
    </row>
    <row r="19" spans="1:34" x14ac:dyDescent="0.25">
      <c r="A19" s="68">
        <v>9</v>
      </c>
      <c r="B19" s="18">
        <v>92.764099999999999</v>
      </c>
      <c r="C19" s="11">
        <v>4.0895999999999999</v>
      </c>
      <c r="D19" s="11">
        <v>0.98570000000000002</v>
      </c>
      <c r="E19" s="11">
        <v>0.12429999999999999</v>
      </c>
      <c r="F19" s="11">
        <v>0.2024</v>
      </c>
      <c r="G19" s="11">
        <v>1.06E-2</v>
      </c>
      <c r="H19" s="11">
        <v>6.1800000000000001E-2</v>
      </c>
      <c r="I19" s="11">
        <v>4.6199999999999998E-2</v>
      </c>
      <c r="J19" s="11">
        <v>0.1014</v>
      </c>
      <c r="K19" s="11">
        <v>8.0000000000000002E-3</v>
      </c>
      <c r="L19" s="11">
        <v>1.3818999999999999</v>
      </c>
      <c r="M19" s="19">
        <v>0.22409999999999999</v>
      </c>
      <c r="N19" s="72">
        <v>0.7248</v>
      </c>
      <c r="O19" s="24"/>
      <c r="P19" s="63">
        <v>34.978700000000003</v>
      </c>
      <c r="Q19" s="77">
        <f t="shared" si="0"/>
        <v>9.7163055555555555</v>
      </c>
      <c r="R19" s="24"/>
      <c r="S19" s="63">
        <v>38.734200000000001</v>
      </c>
      <c r="T19" s="77">
        <f t="shared" si="1"/>
        <v>10.759500000000001</v>
      </c>
      <c r="U19" s="80"/>
      <c r="V19" s="63">
        <v>49.930999999999997</v>
      </c>
      <c r="W19" s="77">
        <f t="shared" si="2"/>
        <v>13.869722222222221</v>
      </c>
      <c r="X19" s="40"/>
      <c r="Y19" s="41"/>
      <c r="Z19" s="6"/>
      <c r="AA19" s="6"/>
      <c r="AB19" s="9"/>
      <c r="AC19" s="108">
        <v>2.823</v>
      </c>
      <c r="AD19" s="104">
        <f t="shared" si="3"/>
        <v>100.0001</v>
      </c>
      <c r="AE19" s="105" t="str">
        <f t="shared" si="4"/>
        <v xml:space="preserve"> </v>
      </c>
      <c r="AF19" s="106"/>
      <c r="AG19" s="106"/>
      <c r="AH19" s="106"/>
    </row>
    <row r="20" spans="1:34" x14ac:dyDescent="0.25">
      <c r="A20" s="68">
        <v>10</v>
      </c>
      <c r="B20" s="74">
        <v>92.727500000000006</v>
      </c>
      <c r="C20" s="62">
        <v>4.0898000000000003</v>
      </c>
      <c r="D20" s="62">
        <v>0.97789999999999999</v>
      </c>
      <c r="E20" s="62">
        <v>0.122</v>
      </c>
      <c r="F20" s="62">
        <v>0.20080000000000001</v>
      </c>
      <c r="G20" s="62">
        <v>1.0200000000000001E-2</v>
      </c>
      <c r="H20" s="62">
        <v>6.8099999999999994E-2</v>
      </c>
      <c r="I20" s="62">
        <v>4.9200000000000001E-2</v>
      </c>
      <c r="J20" s="62">
        <v>0.1195</v>
      </c>
      <c r="K20" s="62">
        <v>7.4999999999999997E-3</v>
      </c>
      <c r="L20" s="62">
        <v>1.4204000000000001</v>
      </c>
      <c r="M20" s="75">
        <v>0.20710000000000001</v>
      </c>
      <c r="N20" s="66">
        <v>0.72540000000000004</v>
      </c>
      <c r="O20" s="24"/>
      <c r="P20" s="63">
        <v>34.997399999999999</v>
      </c>
      <c r="Q20" s="77">
        <f t="shared" si="0"/>
        <v>9.7214999999999989</v>
      </c>
      <c r="R20" s="24"/>
      <c r="S20" s="63">
        <v>38.753999999999998</v>
      </c>
      <c r="T20" s="77">
        <f t="shared" si="1"/>
        <v>10.764999999999999</v>
      </c>
      <c r="U20" s="80"/>
      <c r="V20" s="63">
        <v>49.936700000000002</v>
      </c>
      <c r="W20" s="77">
        <f t="shared" si="2"/>
        <v>13.871305555555555</v>
      </c>
      <c r="X20" s="40"/>
      <c r="Y20" s="41"/>
      <c r="Z20" s="6"/>
      <c r="AA20" s="6"/>
      <c r="AB20" s="9"/>
      <c r="AC20" s="108">
        <v>2.72</v>
      </c>
      <c r="AD20" s="104">
        <f t="shared" si="3"/>
        <v>100</v>
      </c>
      <c r="AE20" s="105" t="str">
        <f t="shared" si="4"/>
        <v>ОК</v>
      </c>
      <c r="AF20" s="106"/>
      <c r="AG20" s="106"/>
      <c r="AH20" s="106"/>
    </row>
    <row r="21" spans="1:34" x14ac:dyDescent="0.25">
      <c r="A21" s="68">
        <v>11</v>
      </c>
      <c r="B21" s="74">
        <v>92.643199999999993</v>
      </c>
      <c r="C21" s="62">
        <v>4.1500000000000004</v>
      </c>
      <c r="D21" s="62">
        <v>0.97550000000000003</v>
      </c>
      <c r="E21" s="62">
        <v>0.122</v>
      </c>
      <c r="F21" s="62">
        <v>0.2026</v>
      </c>
      <c r="G21" s="62">
        <v>1.0200000000000001E-2</v>
      </c>
      <c r="H21" s="62">
        <v>6.2799999999999995E-2</v>
      </c>
      <c r="I21" s="62">
        <v>4.9299999999999997E-2</v>
      </c>
      <c r="J21" s="62">
        <v>0.12570000000000001</v>
      </c>
      <c r="K21" s="62">
        <v>7.7999999999999996E-3</v>
      </c>
      <c r="L21" s="62">
        <v>1.4258999999999999</v>
      </c>
      <c r="M21" s="75">
        <v>0.22489999999999999</v>
      </c>
      <c r="N21" s="66">
        <v>0.72609999999999997</v>
      </c>
      <c r="O21" s="25"/>
      <c r="P21" s="63">
        <v>35.008000000000003</v>
      </c>
      <c r="Q21" s="77">
        <f t="shared" si="0"/>
        <v>9.7244444444444458</v>
      </c>
      <c r="R21" s="25"/>
      <c r="S21" s="63">
        <v>38.765000000000001</v>
      </c>
      <c r="T21" s="77">
        <f t="shared" si="1"/>
        <v>10.768055555555556</v>
      </c>
      <c r="U21" s="80"/>
      <c r="V21" s="63">
        <v>49.9285</v>
      </c>
      <c r="W21" s="77">
        <f t="shared" si="2"/>
        <v>13.869027777777777</v>
      </c>
      <c r="X21" s="44"/>
      <c r="Y21" s="41"/>
      <c r="Z21" s="6"/>
      <c r="AA21" s="6"/>
      <c r="AB21" s="9"/>
      <c r="AC21" s="108">
        <v>3.9329999999999998</v>
      </c>
      <c r="AD21" s="104">
        <f t="shared" si="3"/>
        <v>99.999899999999997</v>
      </c>
      <c r="AE21" s="105" t="str">
        <f t="shared" si="4"/>
        <v xml:space="preserve"> </v>
      </c>
      <c r="AF21" s="106"/>
      <c r="AG21" s="106"/>
      <c r="AH21" s="106"/>
    </row>
    <row r="22" spans="1:34" x14ac:dyDescent="0.25">
      <c r="A22" s="68">
        <v>12</v>
      </c>
      <c r="B22" s="74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75"/>
      <c r="N22" s="66"/>
      <c r="O22" s="24"/>
      <c r="P22" s="94">
        <v>35.008000000000003</v>
      </c>
      <c r="Q22" s="95">
        <f t="shared" ref="Q22:Q23" si="8">P22/3.6</f>
        <v>9.7244444444444458</v>
      </c>
      <c r="R22" s="96"/>
      <c r="S22" s="94">
        <v>38.765000000000001</v>
      </c>
      <c r="T22" s="95">
        <f t="shared" ref="T22:T23" si="9">S22/3.6</f>
        <v>10.768055555555556</v>
      </c>
      <c r="U22" s="97"/>
      <c r="V22" s="94">
        <v>49.9285</v>
      </c>
      <c r="W22" s="95">
        <f t="shared" ref="W22:W23" si="10">V22/3.6</f>
        <v>13.869027777777777</v>
      </c>
      <c r="X22" s="40"/>
      <c r="Y22" s="41"/>
      <c r="Z22" s="6"/>
      <c r="AA22" s="6"/>
      <c r="AB22" s="9"/>
      <c r="AC22" s="108">
        <v>4.25</v>
      </c>
      <c r="AD22" s="104">
        <f t="shared" si="3"/>
        <v>0</v>
      </c>
      <c r="AE22" s="105" t="str">
        <f t="shared" si="4"/>
        <v xml:space="preserve"> </v>
      </c>
      <c r="AF22" s="106"/>
      <c r="AG22" s="106"/>
      <c r="AH22" s="106"/>
    </row>
    <row r="23" spans="1:34" x14ac:dyDescent="0.25">
      <c r="A23" s="68">
        <v>13</v>
      </c>
      <c r="B23" s="74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75"/>
      <c r="N23" s="66"/>
      <c r="O23" s="25"/>
      <c r="P23" s="94">
        <v>35.008000000000003</v>
      </c>
      <c r="Q23" s="95">
        <f t="shared" si="8"/>
        <v>9.7244444444444458</v>
      </c>
      <c r="R23" s="96"/>
      <c r="S23" s="94">
        <v>38.765000000000001</v>
      </c>
      <c r="T23" s="95">
        <f t="shared" si="9"/>
        <v>10.768055555555556</v>
      </c>
      <c r="U23" s="97"/>
      <c r="V23" s="94">
        <v>49.9285</v>
      </c>
      <c r="W23" s="95">
        <f t="shared" si="10"/>
        <v>13.869027777777777</v>
      </c>
      <c r="X23" s="44"/>
      <c r="Y23" s="41"/>
      <c r="Z23" s="6"/>
      <c r="AA23" s="6"/>
      <c r="AB23" s="9"/>
      <c r="AC23" s="108">
        <v>4.4340000000000002</v>
      </c>
      <c r="AD23" s="104">
        <f t="shared" si="3"/>
        <v>0</v>
      </c>
      <c r="AE23" s="105" t="str">
        <f t="shared" si="4"/>
        <v xml:space="preserve"> </v>
      </c>
      <c r="AF23" s="106"/>
      <c r="AG23" s="106"/>
      <c r="AH23" s="106"/>
    </row>
    <row r="24" spans="1:34" x14ac:dyDescent="0.25">
      <c r="A24" s="68">
        <v>14</v>
      </c>
      <c r="B24" s="20">
        <v>92.667000000000002</v>
      </c>
      <c r="C24" s="13">
        <v>4.1325000000000003</v>
      </c>
      <c r="D24" s="13">
        <v>0.98950000000000005</v>
      </c>
      <c r="E24" s="13">
        <v>0.1239</v>
      </c>
      <c r="F24" s="13">
        <v>0.2059</v>
      </c>
      <c r="G24" s="13">
        <v>9.1999999999999998E-3</v>
      </c>
      <c r="H24" s="13">
        <v>6.93E-2</v>
      </c>
      <c r="I24" s="13">
        <v>4.9500000000000002E-2</v>
      </c>
      <c r="J24" s="13">
        <v>0.1149</v>
      </c>
      <c r="K24" s="13">
        <v>8.5000000000000006E-3</v>
      </c>
      <c r="L24" s="13">
        <v>1.4089</v>
      </c>
      <c r="M24" s="21">
        <v>0.22090000000000001</v>
      </c>
      <c r="N24" s="73">
        <v>0.72589999999999999</v>
      </c>
      <c r="O24" s="25"/>
      <c r="P24" s="63">
        <v>35.013500000000001</v>
      </c>
      <c r="Q24" s="64">
        <f t="shared" si="0"/>
        <v>9.7259722222222216</v>
      </c>
      <c r="R24" s="25"/>
      <c r="S24" s="63">
        <v>38.771099999999997</v>
      </c>
      <c r="T24" s="77">
        <f t="shared" si="1"/>
        <v>10.769749999999998</v>
      </c>
      <c r="U24" s="80"/>
      <c r="V24" s="63">
        <v>49.941699999999997</v>
      </c>
      <c r="W24" s="77">
        <f t="shared" si="2"/>
        <v>13.872694444444443</v>
      </c>
      <c r="X24" s="45">
        <v>-11.2</v>
      </c>
      <c r="Y24" s="41">
        <v>-2</v>
      </c>
      <c r="Z24" s="6"/>
      <c r="AA24" s="6"/>
      <c r="AB24" s="9"/>
      <c r="AC24" s="108">
        <v>4.3220000000000001</v>
      </c>
      <c r="AD24" s="104">
        <f t="shared" si="3"/>
        <v>100.00000000000001</v>
      </c>
      <c r="AE24" s="105" t="str">
        <f t="shared" si="4"/>
        <v>ОК</v>
      </c>
      <c r="AF24" s="106"/>
      <c r="AG24" s="106"/>
      <c r="AH24" s="106"/>
    </row>
    <row r="25" spans="1:34" x14ac:dyDescent="0.25">
      <c r="A25" s="68">
        <v>15</v>
      </c>
      <c r="B25" s="18">
        <v>92.586699999999993</v>
      </c>
      <c r="C25" s="11">
        <v>4.1707000000000001</v>
      </c>
      <c r="D25" s="11">
        <v>0.98909999999999998</v>
      </c>
      <c r="E25" s="11">
        <v>0.1244</v>
      </c>
      <c r="F25" s="11">
        <v>0.2046</v>
      </c>
      <c r="G25" s="11">
        <v>9.4000000000000004E-3</v>
      </c>
      <c r="H25" s="11">
        <v>6.5699999999999995E-2</v>
      </c>
      <c r="I25" s="11">
        <v>4.9200000000000001E-2</v>
      </c>
      <c r="J25" s="11">
        <v>0.10680000000000001</v>
      </c>
      <c r="K25" s="11">
        <v>8.0000000000000002E-3</v>
      </c>
      <c r="L25" s="11">
        <v>1.4474</v>
      </c>
      <c r="M25" s="19">
        <v>0.23810000000000001</v>
      </c>
      <c r="N25" s="72">
        <v>0.72619999999999996</v>
      </c>
      <c r="O25" s="24"/>
      <c r="P25" s="63">
        <v>34.989899999999999</v>
      </c>
      <c r="Q25" s="64">
        <f t="shared" si="0"/>
        <v>9.7194166666666657</v>
      </c>
      <c r="R25" s="24"/>
      <c r="S25" s="63">
        <v>38.745199999999997</v>
      </c>
      <c r="T25" s="77">
        <f t="shared" si="1"/>
        <v>10.762555555555554</v>
      </c>
      <c r="U25" s="80"/>
      <c r="V25" s="63">
        <v>49.899099999999997</v>
      </c>
      <c r="W25" s="77">
        <f t="shared" si="2"/>
        <v>13.86086111111111</v>
      </c>
      <c r="X25" s="40"/>
      <c r="Y25" s="41"/>
      <c r="Z25" s="6"/>
      <c r="AA25" s="6"/>
      <c r="AB25" s="9"/>
      <c r="AC25" s="108">
        <v>4.7210000000000001</v>
      </c>
      <c r="AD25" s="104">
        <f t="shared" si="3"/>
        <v>100.00009999999999</v>
      </c>
      <c r="AE25" s="105" t="str">
        <f t="shared" si="4"/>
        <v xml:space="preserve"> </v>
      </c>
      <c r="AF25" s="106"/>
      <c r="AG25" s="106"/>
      <c r="AH25" s="106"/>
    </row>
    <row r="26" spans="1:34" x14ac:dyDescent="0.25">
      <c r="A26" s="69">
        <v>16</v>
      </c>
      <c r="B26" s="22">
        <v>92.465599999999995</v>
      </c>
      <c r="C26" s="11">
        <v>4.2529000000000003</v>
      </c>
      <c r="D26" s="11">
        <v>1.02</v>
      </c>
      <c r="E26" s="11">
        <v>0.1275</v>
      </c>
      <c r="F26" s="11">
        <v>0.2104</v>
      </c>
      <c r="G26" s="11">
        <v>1.0699999999999999E-2</v>
      </c>
      <c r="H26" s="11">
        <v>6.5699999999999995E-2</v>
      </c>
      <c r="I26" s="11">
        <v>5.0700000000000002E-2</v>
      </c>
      <c r="J26" s="11">
        <v>0.11210000000000001</v>
      </c>
      <c r="K26" s="11">
        <v>8.0999999999999996E-3</v>
      </c>
      <c r="L26" s="11">
        <v>1.444</v>
      </c>
      <c r="M26" s="19">
        <v>0.23230000000000001</v>
      </c>
      <c r="N26" s="72">
        <v>0.72729999999999995</v>
      </c>
      <c r="O26" s="24"/>
      <c r="P26" s="39">
        <v>35.0473</v>
      </c>
      <c r="Q26" s="64">
        <f t="shared" si="0"/>
        <v>9.7353611111111107</v>
      </c>
      <c r="R26" s="24"/>
      <c r="S26" s="39">
        <v>38.806699999999999</v>
      </c>
      <c r="T26" s="77">
        <f t="shared" si="1"/>
        <v>10.779638888888888</v>
      </c>
      <c r="U26" s="81"/>
      <c r="V26" s="39">
        <v>49.939</v>
      </c>
      <c r="W26" s="77">
        <f t="shared" si="2"/>
        <v>13.871944444444445</v>
      </c>
      <c r="X26" s="40"/>
      <c r="Y26" s="41"/>
      <c r="Z26" s="6"/>
      <c r="AA26" s="6"/>
      <c r="AB26" s="9"/>
      <c r="AC26" s="108">
        <v>4.9370000000000003</v>
      </c>
      <c r="AD26" s="104">
        <f t="shared" si="3"/>
        <v>100</v>
      </c>
      <c r="AE26" s="105" t="str">
        <f t="shared" si="4"/>
        <v>ОК</v>
      </c>
      <c r="AF26" s="106"/>
      <c r="AG26" s="106"/>
      <c r="AH26" s="106"/>
    </row>
    <row r="27" spans="1:34" x14ac:dyDescent="0.25">
      <c r="A27" s="69">
        <v>17</v>
      </c>
      <c r="B27" s="53">
        <v>92.422700000000006</v>
      </c>
      <c r="C27" s="38">
        <v>4.2222</v>
      </c>
      <c r="D27" s="38">
        <v>1.0878000000000001</v>
      </c>
      <c r="E27" s="38">
        <v>0.13730000000000001</v>
      </c>
      <c r="F27" s="38">
        <v>0.2324</v>
      </c>
      <c r="G27" s="38">
        <v>0.01</v>
      </c>
      <c r="H27" s="38">
        <v>7.0000000000000007E-2</v>
      </c>
      <c r="I27" s="38">
        <v>5.33E-2</v>
      </c>
      <c r="J27" s="38">
        <v>0.1002</v>
      </c>
      <c r="K27" s="38">
        <v>8.9999999999999993E-3</v>
      </c>
      <c r="L27" s="38">
        <v>1.4206000000000001</v>
      </c>
      <c r="M27" s="54">
        <v>0.23449999999999999</v>
      </c>
      <c r="N27" s="67">
        <v>0.72819999999999996</v>
      </c>
      <c r="O27" s="25"/>
      <c r="P27" s="39">
        <v>35.096899999999998</v>
      </c>
      <c r="Q27" s="64">
        <f t="shared" si="0"/>
        <v>9.7491388888888881</v>
      </c>
      <c r="R27" s="25"/>
      <c r="S27" s="39">
        <v>38.860100000000003</v>
      </c>
      <c r="T27" s="64">
        <f t="shared" si="1"/>
        <v>10.794472222222224</v>
      </c>
      <c r="U27" s="81"/>
      <c r="V27" s="39">
        <v>49.9773</v>
      </c>
      <c r="W27" s="64">
        <f t="shared" si="2"/>
        <v>13.882583333333333</v>
      </c>
      <c r="X27" s="40"/>
      <c r="Y27" s="41"/>
      <c r="Z27" s="6"/>
      <c r="AA27" s="6"/>
      <c r="AB27" s="9"/>
      <c r="AC27" s="108">
        <v>5.298</v>
      </c>
      <c r="AD27" s="104">
        <f t="shared" si="3"/>
        <v>99.999999999999986</v>
      </c>
      <c r="AE27" s="105" t="str">
        <f t="shared" si="4"/>
        <v>ОК</v>
      </c>
      <c r="AF27" s="106"/>
      <c r="AG27" s="106"/>
      <c r="AH27" s="106"/>
    </row>
    <row r="28" spans="1:34" x14ac:dyDescent="0.25">
      <c r="A28" s="69">
        <v>18</v>
      </c>
      <c r="B28" s="53">
        <v>89.783699999999996</v>
      </c>
      <c r="C28" s="38">
        <v>3.718</v>
      </c>
      <c r="D28" s="38">
        <v>1.3620000000000001</v>
      </c>
      <c r="E28" s="38">
        <v>0.20830000000000001</v>
      </c>
      <c r="F28" s="38">
        <v>0.38030000000000003</v>
      </c>
      <c r="G28" s="38">
        <v>7.7000000000000002E-3</v>
      </c>
      <c r="H28" s="38">
        <v>0.1777</v>
      </c>
      <c r="I28" s="38">
        <v>9.0499999999999997E-2</v>
      </c>
      <c r="J28" s="38">
        <v>0.1142</v>
      </c>
      <c r="K28" s="38">
        <v>1.09E-2</v>
      </c>
      <c r="L28" s="38">
        <v>3.0484</v>
      </c>
      <c r="M28" s="54">
        <v>1.0983000000000001</v>
      </c>
      <c r="N28" s="67">
        <v>0.75429999999999997</v>
      </c>
      <c r="O28" s="25"/>
      <c r="P28" s="39">
        <v>34.607799999999997</v>
      </c>
      <c r="Q28" s="64">
        <f t="shared" si="0"/>
        <v>9.6132777777777765</v>
      </c>
      <c r="R28" s="25"/>
      <c r="S28" s="39">
        <v>38.304299999999998</v>
      </c>
      <c r="T28" s="64">
        <f t="shared" si="1"/>
        <v>10.640083333333333</v>
      </c>
      <c r="U28" s="81"/>
      <c r="V28" s="39">
        <v>48.4039</v>
      </c>
      <c r="W28" s="64">
        <f t="shared" si="2"/>
        <v>13.445527777777777</v>
      </c>
      <c r="X28" s="44"/>
      <c r="Y28" s="41"/>
      <c r="Z28" s="6"/>
      <c r="AA28" s="6"/>
      <c r="AB28" s="9"/>
      <c r="AC28" s="108">
        <v>5.3470000000000004</v>
      </c>
      <c r="AD28" s="104">
        <f t="shared" si="3"/>
        <v>100</v>
      </c>
      <c r="AE28" s="105" t="str">
        <f t="shared" si="4"/>
        <v>ОК</v>
      </c>
      <c r="AF28" s="106"/>
      <c r="AG28" s="106"/>
      <c r="AH28" s="106"/>
    </row>
    <row r="29" spans="1:34" x14ac:dyDescent="0.25">
      <c r="A29" s="69">
        <v>19</v>
      </c>
      <c r="B29" s="53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54"/>
      <c r="N29" s="67"/>
      <c r="O29" s="25"/>
      <c r="P29" s="90">
        <v>34.607799999999997</v>
      </c>
      <c r="Q29" s="91">
        <f t="shared" ref="Q29:Q30" si="11">P29/3.6</f>
        <v>9.6132777777777765</v>
      </c>
      <c r="R29" s="96"/>
      <c r="S29" s="90">
        <v>38.304299999999998</v>
      </c>
      <c r="T29" s="91">
        <f t="shared" ref="T29:T30" si="12">S29/3.6</f>
        <v>10.640083333333333</v>
      </c>
      <c r="U29" s="93"/>
      <c r="V29" s="90">
        <v>48.4039</v>
      </c>
      <c r="W29" s="91">
        <f t="shared" ref="W29:W30" si="13">V29/3.6</f>
        <v>13.445527777777777</v>
      </c>
      <c r="X29" s="40"/>
      <c r="Y29" s="46"/>
      <c r="Z29" s="6"/>
      <c r="AA29" s="6"/>
      <c r="AB29" s="9"/>
      <c r="AC29" s="108">
        <v>5.7679999999999998</v>
      </c>
      <c r="AD29" s="104">
        <f t="shared" si="3"/>
        <v>0</v>
      </c>
      <c r="AE29" s="105" t="str">
        <f t="shared" si="4"/>
        <v xml:space="preserve"> </v>
      </c>
      <c r="AF29" s="106"/>
      <c r="AG29" s="106"/>
      <c r="AH29" s="106"/>
    </row>
    <row r="30" spans="1:34" x14ac:dyDescent="0.25">
      <c r="A30" s="69">
        <v>20</v>
      </c>
      <c r="B30" s="53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54"/>
      <c r="N30" s="67"/>
      <c r="O30" s="25"/>
      <c r="P30" s="90">
        <v>34.607799999999997</v>
      </c>
      <c r="Q30" s="91">
        <f t="shared" si="11"/>
        <v>9.6132777777777765</v>
      </c>
      <c r="R30" s="96"/>
      <c r="S30" s="90">
        <v>38.304299999999998</v>
      </c>
      <c r="T30" s="91">
        <f t="shared" si="12"/>
        <v>10.640083333333333</v>
      </c>
      <c r="U30" s="93"/>
      <c r="V30" s="90">
        <v>48.4039</v>
      </c>
      <c r="W30" s="91">
        <f t="shared" si="13"/>
        <v>13.445527777777777</v>
      </c>
      <c r="X30" s="40"/>
      <c r="Y30" s="46"/>
      <c r="Z30" s="6"/>
      <c r="AA30" s="6"/>
      <c r="AB30" s="9"/>
      <c r="AC30" s="108">
        <v>5.8010000000000002</v>
      </c>
      <c r="AD30" s="104">
        <f t="shared" si="3"/>
        <v>0</v>
      </c>
      <c r="AE30" s="105" t="str">
        <f t="shared" ref="AE30" si="14">IF(AD30=100,"ОК"," ")</f>
        <v xml:space="preserve"> </v>
      </c>
      <c r="AF30" s="106"/>
      <c r="AG30" s="106"/>
      <c r="AH30" s="106"/>
    </row>
    <row r="31" spans="1:34" x14ac:dyDescent="0.25">
      <c r="A31" s="69">
        <v>21</v>
      </c>
      <c r="B31" s="53">
        <v>90.414599999999993</v>
      </c>
      <c r="C31" s="38">
        <v>4.0026000000000002</v>
      </c>
      <c r="D31" s="38">
        <v>1.3568</v>
      </c>
      <c r="E31" s="38">
        <v>0.182</v>
      </c>
      <c r="F31" s="38">
        <v>0.32240000000000002</v>
      </c>
      <c r="G31" s="38">
        <v>8.3999999999999995E-3</v>
      </c>
      <c r="H31" s="38">
        <v>0.15049999999999999</v>
      </c>
      <c r="I31" s="38">
        <v>7.6399999999999996E-2</v>
      </c>
      <c r="J31" s="38">
        <v>0.11310000000000001</v>
      </c>
      <c r="K31" s="38">
        <v>1.09E-2</v>
      </c>
      <c r="L31" s="38">
        <v>2.6985999999999999</v>
      </c>
      <c r="M31" s="54">
        <v>0.66379999999999995</v>
      </c>
      <c r="N31" s="67">
        <v>0.74660000000000004</v>
      </c>
      <c r="O31" s="25"/>
      <c r="P31" s="39">
        <v>34.833399999999997</v>
      </c>
      <c r="Q31" s="64">
        <f t="shared" si="0"/>
        <v>9.6759444444444433</v>
      </c>
      <c r="R31" s="25"/>
      <c r="S31" s="39">
        <v>38.555900000000001</v>
      </c>
      <c r="T31" s="64">
        <f t="shared" si="1"/>
        <v>10.709972222222222</v>
      </c>
      <c r="U31" s="81"/>
      <c r="V31" s="39">
        <v>48.971499999999999</v>
      </c>
      <c r="W31" s="64">
        <f t="shared" si="2"/>
        <v>13.603194444444444</v>
      </c>
      <c r="X31" s="40">
        <v>-14.3</v>
      </c>
      <c r="Y31" s="41">
        <v>-5</v>
      </c>
      <c r="Z31" s="6"/>
      <c r="AA31" s="6"/>
      <c r="AB31" s="9"/>
      <c r="AC31" s="108">
        <v>6.0430000000000001</v>
      </c>
      <c r="AD31" s="104">
        <f t="shared" si="3"/>
        <v>100.0001</v>
      </c>
      <c r="AE31" s="105" t="str">
        <f t="shared" si="4"/>
        <v xml:space="preserve"> </v>
      </c>
      <c r="AF31" s="106"/>
      <c r="AG31" s="106"/>
      <c r="AH31" s="106"/>
    </row>
    <row r="32" spans="1:34" x14ac:dyDescent="0.25">
      <c r="A32" s="69">
        <v>22</v>
      </c>
      <c r="B32" s="53">
        <v>91.022000000000006</v>
      </c>
      <c r="C32" s="38">
        <v>4.0204000000000004</v>
      </c>
      <c r="D32" s="38">
        <v>1.2401</v>
      </c>
      <c r="E32" s="38">
        <v>0.1779</v>
      </c>
      <c r="F32" s="38">
        <v>0.30470000000000003</v>
      </c>
      <c r="G32" s="38">
        <v>8.2000000000000007E-3</v>
      </c>
      <c r="H32" s="38">
        <v>0.126</v>
      </c>
      <c r="I32" s="38">
        <v>6.7100000000000007E-2</v>
      </c>
      <c r="J32" s="38">
        <v>0.107</v>
      </c>
      <c r="K32" s="38">
        <v>9.4999999999999998E-3</v>
      </c>
      <c r="L32" s="38">
        <v>2.3271999999999999</v>
      </c>
      <c r="M32" s="54">
        <v>0.58989999999999998</v>
      </c>
      <c r="N32" s="67">
        <v>0.74119999999999997</v>
      </c>
      <c r="O32" s="25"/>
      <c r="P32" s="39">
        <v>34.866999999999997</v>
      </c>
      <c r="Q32" s="64">
        <f t="shared" si="0"/>
        <v>9.6852777777777774</v>
      </c>
      <c r="R32" s="25"/>
      <c r="S32" s="39">
        <v>38.597799999999999</v>
      </c>
      <c r="T32" s="64">
        <f t="shared" si="1"/>
        <v>10.721611111111111</v>
      </c>
      <c r="U32" s="81"/>
      <c r="V32" s="39">
        <v>49.201099999999997</v>
      </c>
      <c r="W32" s="64">
        <f t="shared" si="2"/>
        <v>13.666972222222221</v>
      </c>
      <c r="X32" s="40"/>
      <c r="Y32" s="41"/>
      <c r="Z32" s="6"/>
      <c r="AA32" s="6"/>
      <c r="AB32" s="9"/>
      <c r="AC32" s="108">
        <v>6.1459999999999999</v>
      </c>
      <c r="AD32" s="104">
        <f t="shared" si="3"/>
        <v>100</v>
      </c>
      <c r="AE32" s="105" t="str">
        <f t="shared" si="4"/>
        <v>ОК</v>
      </c>
      <c r="AF32" s="106"/>
      <c r="AG32" s="106"/>
      <c r="AH32" s="106"/>
    </row>
    <row r="33" spans="1:34" x14ac:dyDescent="0.25">
      <c r="A33" s="69">
        <v>23</v>
      </c>
      <c r="B33" s="53">
        <v>90.487499999999997</v>
      </c>
      <c r="C33" s="38">
        <v>4.2196999999999996</v>
      </c>
      <c r="D33" s="38">
        <v>0.91390000000000005</v>
      </c>
      <c r="E33" s="38">
        <v>8.1100000000000005E-2</v>
      </c>
      <c r="F33" s="38">
        <v>0.1255</v>
      </c>
      <c r="G33" s="38">
        <v>6.3E-3</v>
      </c>
      <c r="H33" s="38">
        <v>5.8900000000000001E-2</v>
      </c>
      <c r="I33" s="38">
        <v>2.7199999999999998E-2</v>
      </c>
      <c r="J33" s="38">
        <v>7.8200000000000006E-2</v>
      </c>
      <c r="K33" s="38">
        <v>1.37E-2</v>
      </c>
      <c r="L33" s="38">
        <v>3.4861</v>
      </c>
      <c r="M33" s="54">
        <v>0.502</v>
      </c>
      <c r="N33" s="67">
        <v>0.73509999999999998</v>
      </c>
      <c r="O33" s="24"/>
      <c r="P33" s="39">
        <v>34.025500000000001</v>
      </c>
      <c r="Q33" s="64">
        <f t="shared" si="0"/>
        <v>9.4515277777777786</v>
      </c>
      <c r="R33" s="24"/>
      <c r="S33" s="39">
        <v>37.682200000000002</v>
      </c>
      <c r="T33" s="64">
        <f t="shared" si="1"/>
        <v>10.467277777777777</v>
      </c>
      <c r="U33" s="81"/>
      <c r="V33" s="39">
        <v>48.235199999999999</v>
      </c>
      <c r="W33" s="64">
        <f t="shared" si="2"/>
        <v>13.398666666666665</v>
      </c>
      <c r="X33" s="40"/>
      <c r="Y33" s="46"/>
      <c r="Z33" s="6"/>
      <c r="AA33" s="6"/>
      <c r="AB33" s="9"/>
      <c r="AC33" s="108">
        <v>6.11</v>
      </c>
      <c r="AD33" s="104">
        <f t="shared" si="3"/>
        <v>100.00009999999997</v>
      </c>
      <c r="AE33" s="105" t="str">
        <f>IF(AD33=100,"ОК"," ")</f>
        <v xml:space="preserve"> </v>
      </c>
      <c r="AF33" s="106"/>
      <c r="AG33" s="106"/>
      <c r="AH33" s="106"/>
    </row>
    <row r="34" spans="1:34" x14ac:dyDescent="0.25">
      <c r="A34" s="69">
        <v>24</v>
      </c>
      <c r="B34" s="53">
        <v>91.084800000000001</v>
      </c>
      <c r="C34" s="38">
        <v>3.8893</v>
      </c>
      <c r="D34" s="38">
        <v>0.95469999999999999</v>
      </c>
      <c r="E34" s="38">
        <v>7.4499999999999997E-2</v>
      </c>
      <c r="F34" s="38">
        <v>0.1145</v>
      </c>
      <c r="G34" s="38">
        <v>7.0000000000000001E-3</v>
      </c>
      <c r="H34" s="38">
        <v>7.4499999999999997E-2</v>
      </c>
      <c r="I34" s="38">
        <v>3.1399999999999997E-2</v>
      </c>
      <c r="J34" s="38">
        <v>5.3199999999999997E-2</v>
      </c>
      <c r="K34" s="38">
        <v>1.32E-2</v>
      </c>
      <c r="L34" s="38">
        <v>3.3571</v>
      </c>
      <c r="M34" s="54">
        <v>0.3458</v>
      </c>
      <c r="N34" s="67">
        <v>0.73060000000000003</v>
      </c>
      <c r="O34" s="24"/>
      <c r="P34" s="39">
        <v>34.030700000000003</v>
      </c>
      <c r="Q34" s="64">
        <f t="shared" si="0"/>
        <v>9.4529722222222237</v>
      </c>
      <c r="R34" s="24"/>
      <c r="S34" s="39">
        <v>37.691600000000001</v>
      </c>
      <c r="T34" s="64">
        <f t="shared" si="1"/>
        <v>10.469888888888889</v>
      </c>
      <c r="U34" s="81"/>
      <c r="V34" s="39">
        <v>48.395299999999999</v>
      </c>
      <c r="W34" s="64">
        <f t="shared" si="2"/>
        <v>13.443138888888889</v>
      </c>
      <c r="X34" s="40"/>
      <c r="Y34" s="41"/>
      <c r="Z34" s="6"/>
      <c r="AA34" s="6"/>
      <c r="AB34" s="9"/>
      <c r="AC34" s="108">
        <v>5.9279999999999999</v>
      </c>
      <c r="AD34" s="104">
        <f t="shared" si="3"/>
        <v>100.00000000000003</v>
      </c>
      <c r="AE34" s="105" t="str">
        <f t="shared" si="4"/>
        <v>ОК</v>
      </c>
      <c r="AF34" s="106"/>
      <c r="AG34" s="106"/>
      <c r="AH34" s="106"/>
    </row>
    <row r="35" spans="1:34" x14ac:dyDescent="0.25">
      <c r="A35" s="69">
        <v>25</v>
      </c>
      <c r="B35" s="53">
        <v>91.400300000000001</v>
      </c>
      <c r="C35" s="38">
        <v>3.7635000000000001</v>
      </c>
      <c r="D35" s="38">
        <v>1.0666</v>
      </c>
      <c r="E35" s="38">
        <v>0.13089999999999999</v>
      </c>
      <c r="F35" s="38">
        <v>0.20039999999999999</v>
      </c>
      <c r="G35" s="38">
        <v>6.4999999999999997E-3</v>
      </c>
      <c r="H35" s="38">
        <v>5.8599999999999999E-2</v>
      </c>
      <c r="I35" s="38">
        <v>2.29E-2</v>
      </c>
      <c r="J35" s="38">
        <v>3.95E-2</v>
      </c>
      <c r="K35" s="38">
        <v>1.3299999999999999E-2</v>
      </c>
      <c r="L35" s="38">
        <v>2.9828000000000001</v>
      </c>
      <c r="M35" s="54">
        <v>0.31459999999999999</v>
      </c>
      <c r="N35" s="67">
        <v>0.73050000000000004</v>
      </c>
      <c r="O35" s="25"/>
      <c r="P35" s="39">
        <v>34.258600000000001</v>
      </c>
      <c r="Q35" s="64">
        <f t="shared" si="0"/>
        <v>9.5162777777777787</v>
      </c>
      <c r="R35" s="25"/>
      <c r="S35" s="39">
        <v>37.940899999999999</v>
      </c>
      <c r="T35" s="64">
        <f t="shared" si="1"/>
        <v>10.539138888888889</v>
      </c>
      <c r="U35" s="81"/>
      <c r="V35" s="39">
        <v>48.719700000000003</v>
      </c>
      <c r="W35" s="64">
        <f t="shared" si="2"/>
        <v>13.533250000000001</v>
      </c>
      <c r="X35" s="45"/>
      <c r="Y35" s="41"/>
      <c r="Z35" s="6"/>
      <c r="AA35" s="6"/>
      <c r="AB35" s="9"/>
      <c r="AC35" s="108">
        <v>6.173</v>
      </c>
      <c r="AD35" s="104">
        <f t="shared" si="3"/>
        <v>99.999899999999997</v>
      </c>
      <c r="AE35" s="105" t="str">
        <f t="shared" si="4"/>
        <v xml:space="preserve"> </v>
      </c>
      <c r="AF35" s="106"/>
      <c r="AG35" s="106"/>
      <c r="AH35" s="106"/>
    </row>
    <row r="36" spans="1:34" x14ac:dyDescent="0.25">
      <c r="A36" s="69">
        <v>26</v>
      </c>
      <c r="B36" s="53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4"/>
      <c r="N36" s="67"/>
      <c r="O36" s="25"/>
      <c r="P36" s="90">
        <v>34.258600000000001</v>
      </c>
      <c r="Q36" s="91">
        <f t="shared" ref="Q36:Q37" si="15">P36/3.6</f>
        <v>9.5162777777777787</v>
      </c>
      <c r="R36" s="96"/>
      <c r="S36" s="90">
        <v>37.940899999999999</v>
      </c>
      <c r="T36" s="91">
        <f t="shared" ref="T36:T37" si="16">S36/3.6</f>
        <v>10.539138888888889</v>
      </c>
      <c r="U36" s="93"/>
      <c r="V36" s="90">
        <v>48.719700000000003</v>
      </c>
      <c r="W36" s="91">
        <f t="shared" ref="W36:W37" si="17">V36/3.6</f>
        <v>13.533250000000001</v>
      </c>
      <c r="X36" s="45"/>
      <c r="Y36" s="41"/>
      <c r="Z36" s="6"/>
      <c r="AA36" s="6"/>
      <c r="AB36" s="9"/>
      <c r="AC36" s="108">
        <v>5.9450000000000003</v>
      </c>
      <c r="AD36" s="104">
        <f t="shared" si="3"/>
        <v>0</v>
      </c>
      <c r="AE36" s="105" t="str">
        <f t="shared" si="4"/>
        <v xml:space="preserve"> </v>
      </c>
      <c r="AF36" s="106"/>
      <c r="AG36" s="106"/>
      <c r="AH36" s="106"/>
    </row>
    <row r="37" spans="1:34" x14ac:dyDescent="0.25">
      <c r="A37" s="69">
        <v>27</v>
      </c>
      <c r="B37" s="53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54"/>
      <c r="N37" s="67"/>
      <c r="O37" s="25"/>
      <c r="P37" s="90">
        <v>34.258600000000001</v>
      </c>
      <c r="Q37" s="91">
        <f t="shared" si="15"/>
        <v>9.5162777777777787</v>
      </c>
      <c r="R37" s="96"/>
      <c r="S37" s="90">
        <v>37.940899999999999</v>
      </c>
      <c r="T37" s="91">
        <f t="shared" si="16"/>
        <v>10.539138888888889</v>
      </c>
      <c r="U37" s="93"/>
      <c r="V37" s="90">
        <v>48.719700000000003</v>
      </c>
      <c r="W37" s="91">
        <f t="shared" si="17"/>
        <v>13.533250000000001</v>
      </c>
      <c r="X37" s="45"/>
      <c r="Y37" s="46"/>
      <c r="Z37" s="6"/>
      <c r="AA37" s="6"/>
      <c r="AB37" s="9"/>
      <c r="AC37" s="108">
        <v>5.4660000000000002</v>
      </c>
      <c r="AD37" s="104">
        <f t="shared" si="3"/>
        <v>0</v>
      </c>
      <c r="AE37" s="105" t="str">
        <f t="shared" si="4"/>
        <v xml:space="preserve"> </v>
      </c>
      <c r="AF37" s="106"/>
      <c r="AG37" s="106"/>
      <c r="AH37" s="106"/>
    </row>
    <row r="38" spans="1:34" x14ac:dyDescent="0.25">
      <c r="A38" s="69">
        <v>28</v>
      </c>
      <c r="B38" s="53">
        <v>91.0441</v>
      </c>
      <c r="C38" s="38">
        <v>3.69</v>
      </c>
      <c r="D38" s="38">
        <v>1.0419</v>
      </c>
      <c r="E38" s="38">
        <v>0.13009999999999999</v>
      </c>
      <c r="F38" s="38">
        <v>0.20519999999999999</v>
      </c>
      <c r="G38" s="38">
        <v>6.4999999999999997E-3</v>
      </c>
      <c r="H38" s="38">
        <v>8.7099999999999997E-2</v>
      </c>
      <c r="I38" s="38">
        <v>3.0099999999999998E-2</v>
      </c>
      <c r="J38" s="38">
        <v>4.6800000000000001E-2</v>
      </c>
      <c r="K38" s="38">
        <v>1.29E-2</v>
      </c>
      <c r="L38" s="38">
        <v>3.2658</v>
      </c>
      <c r="M38" s="54">
        <v>0.43940000000000001</v>
      </c>
      <c r="N38" s="67">
        <v>0.73370000000000002</v>
      </c>
      <c r="O38" s="25"/>
      <c r="P38" s="39">
        <v>34.139600000000002</v>
      </c>
      <c r="Q38" s="64">
        <f t="shared" si="0"/>
        <v>9.4832222222222224</v>
      </c>
      <c r="R38" s="25"/>
      <c r="S38" s="39">
        <v>37.808300000000003</v>
      </c>
      <c r="T38" s="64">
        <f t="shared" si="1"/>
        <v>10.502305555555557</v>
      </c>
      <c r="U38" s="81"/>
      <c r="V38" s="39">
        <v>48.441299999999998</v>
      </c>
      <c r="W38" s="64">
        <f t="shared" si="2"/>
        <v>13.455916666666665</v>
      </c>
      <c r="X38" s="45">
        <v>-18.2</v>
      </c>
      <c r="Y38" s="41">
        <v>-7</v>
      </c>
      <c r="Z38" s="6"/>
      <c r="AA38" s="6"/>
      <c r="AB38" s="9"/>
      <c r="AC38" s="108">
        <v>5.0990000000000002</v>
      </c>
      <c r="AD38" s="104">
        <f t="shared" si="3"/>
        <v>99.999900000000025</v>
      </c>
      <c r="AE38" s="105" t="str">
        <f t="shared" si="4"/>
        <v xml:space="preserve"> </v>
      </c>
      <c r="AF38" s="106"/>
      <c r="AG38" s="106"/>
      <c r="AH38" s="106"/>
    </row>
    <row r="39" spans="1:34" x14ac:dyDescent="0.25">
      <c r="A39" s="69">
        <v>29</v>
      </c>
      <c r="B39" s="53">
        <v>89.014300000000006</v>
      </c>
      <c r="C39" s="38">
        <v>3.6318000000000001</v>
      </c>
      <c r="D39" s="38">
        <v>1.5399</v>
      </c>
      <c r="E39" s="38">
        <v>0.24379999999999999</v>
      </c>
      <c r="F39" s="38">
        <v>0.4017</v>
      </c>
      <c r="G39" s="38">
        <v>7.4999999999999997E-3</v>
      </c>
      <c r="H39" s="38">
        <v>0.17100000000000001</v>
      </c>
      <c r="I39" s="38">
        <v>6.54E-2</v>
      </c>
      <c r="J39" s="38">
        <v>7.7499999999999999E-2</v>
      </c>
      <c r="K39" s="38">
        <v>1.2E-2</v>
      </c>
      <c r="L39" s="38">
        <v>3.9241999999999999</v>
      </c>
      <c r="M39" s="54">
        <v>0.91069999999999995</v>
      </c>
      <c r="N39" s="67">
        <v>0.75719999999999998</v>
      </c>
      <c r="O39" s="25"/>
      <c r="P39" s="39">
        <v>34.4099</v>
      </c>
      <c r="Q39" s="64">
        <f t="shared" si="0"/>
        <v>9.5583055555555561</v>
      </c>
      <c r="R39" s="25"/>
      <c r="S39" s="39">
        <v>38.083399999999997</v>
      </c>
      <c r="T39" s="64">
        <f t="shared" si="1"/>
        <v>10.578722222222222</v>
      </c>
      <c r="U39" s="81"/>
      <c r="V39" s="39">
        <v>48.031700000000001</v>
      </c>
      <c r="W39" s="64">
        <f t="shared" si="2"/>
        <v>13.342138888888888</v>
      </c>
      <c r="X39" s="45"/>
      <c r="Y39" s="41"/>
      <c r="Z39" s="6"/>
      <c r="AA39" s="6"/>
      <c r="AB39" s="9"/>
      <c r="AC39" s="108">
        <v>5.5359999999999996</v>
      </c>
      <c r="AD39" s="104">
        <f t="shared" si="3"/>
        <v>99.999800000000008</v>
      </c>
      <c r="AE39" s="105" t="str">
        <f t="shared" si="4"/>
        <v xml:space="preserve"> </v>
      </c>
      <c r="AF39" s="106"/>
      <c r="AG39" s="106"/>
      <c r="AH39" s="106"/>
    </row>
    <row r="40" spans="1:34" ht="15.75" thickBot="1" x14ac:dyDescent="0.3">
      <c r="A40" s="70">
        <v>30</v>
      </c>
      <c r="B40" s="55">
        <v>90.881699999999995</v>
      </c>
      <c r="C40" s="56">
        <v>3.8610000000000002</v>
      </c>
      <c r="D40" s="56">
        <v>1.0580000000000001</v>
      </c>
      <c r="E40" s="56">
        <v>0.123</v>
      </c>
      <c r="F40" s="56">
        <v>0.1981</v>
      </c>
      <c r="G40" s="56">
        <v>6.3E-3</v>
      </c>
      <c r="H40" s="56">
        <v>0.10639999999999999</v>
      </c>
      <c r="I40" s="56">
        <v>3.4200000000000001E-2</v>
      </c>
      <c r="J40" s="56">
        <v>3.5700000000000003E-2</v>
      </c>
      <c r="K40" s="56">
        <v>1.43E-2</v>
      </c>
      <c r="L40" s="56">
        <v>3.2782</v>
      </c>
      <c r="M40" s="57">
        <v>0.40279999999999999</v>
      </c>
      <c r="N40" s="86">
        <v>0.73450000000000004</v>
      </c>
      <c r="O40" s="78"/>
      <c r="P40" s="58">
        <v>34.199300000000001</v>
      </c>
      <c r="Q40" s="59">
        <f t="shared" si="0"/>
        <v>9.4998055555555556</v>
      </c>
      <c r="R40" s="79"/>
      <c r="S40" s="58">
        <v>37.872399999999999</v>
      </c>
      <c r="T40" s="59">
        <f t="shared" ref="T40" si="18">S40/3.6</f>
        <v>10.520111111111111</v>
      </c>
      <c r="U40" s="82"/>
      <c r="V40" s="58">
        <v>48.496699999999997</v>
      </c>
      <c r="W40" s="59">
        <f t="shared" si="2"/>
        <v>13.471305555555555</v>
      </c>
      <c r="X40" s="87"/>
      <c r="Y40" s="88"/>
      <c r="Z40" s="89"/>
      <c r="AA40" s="6"/>
      <c r="AB40" s="9"/>
      <c r="AC40" s="108">
        <v>5.6929999999999996</v>
      </c>
      <c r="AD40" s="104">
        <f t="shared" si="3"/>
        <v>99.999700000000004</v>
      </c>
      <c r="AE40" s="105" t="str">
        <f t="shared" si="4"/>
        <v xml:space="preserve"> </v>
      </c>
      <c r="AF40" s="106"/>
      <c r="AG40" s="106"/>
      <c r="AH40" s="106"/>
    </row>
    <row r="41" spans="1:34" ht="15" customHeight="1" thickBot="1" x14ac:dyDescent="0.3">
      <c r="A41" s="110" t="s">
        <v>22</v>
      </c>
      <c r="B41" s="110"/>
      <c r="C41" s="110"/>
      <c r="D41" s="110"/>
      <c r="E41" s="110"/>
      <c r="F41" s="110"/>
      <c r="G41" s="110"/>
      <c r="H41" s="111"/>
      <c r="I41" s="116" t="s">
        <v>20</v>
      </c>
      <c r="J41" s="117"/>
      <c r="K41" s="14">
        <v>0</v>
      </c>
      <c r="L41" s="114" t="s">
        <v>21</v>
      </c>
      <c r="M41" s="115"/>
      <c r="N41" s="52">
        <v>0</v>
      </c>
      <c r="O41" s="160"/>
      <c r="P41" s="112">
        <f>SUMPRODUCT(P11:P40,AC11:AC40)/SUM(AC11:AC40)</f>
        <v>34.705014911391352</v>
      </c>
      <c r="Q41" s="112">
        <f>SUMPRODUCT(Q11:Q40,AC11:AC40)/SUM(AC11:AC40)</f>
        <v>9.6402819198309277</v>
      </c>
      <c r="R41" s="112"/>
      <c r="S41" s="112">
        <f>SUMPRODUCT(S11:S40,AC11:AC40)/SUM(AC11:AC40)</f>
        <v>38.426223737535068</v>
      </c>
      <c r="T41" s="158">
        <f>SUMPRODUCT(T11:T40,AC11:AC40)/SUM(AC11:AC40)</f>
        <v>10.673951038204185</v>
      </c>
      <c r="U41" s="7"/>
      <c r="V41" s="4"/>
      <c r="W41" s="4"/>
      <c r="X41" s="4"/>
      <c r="Y41" s="4"/>
      <c r="Z41" s="4"/>
      <c r="AA41" s="139" t="s">
        <v>48</v>
      </c>
      <c r="AB41" s="140"/>
      <c r="AC41" s="99">
        <f>SUM(AC11:AC40)</f>
        <v>144.00400000000002</v>
      </c>
      <c r="AD41" s="104"/>
      <c r="AE41" s="105"/>
      <c r="AF41" s="106"/>
      <c r="AG41" s="106"/>
      <c r="AH41" s="106"/>
    </row>
    <row r="42" spans="1:34" ht="19.5" customHeight="1" thickBot="1" x14ac:dyDescent="0.3">
      <c r="A42" s="107"/>
      <c r="B42" s="1"/>
      <c r="C42" s="1"/>
      <c r="D42" s="1"/>
      <c r="E42" s="1"/>
      <c r="F42" s="1"/>
      <c r="G42" s="1"/>
      <c r="H42" s="162" t="s">
        <v>3</v>
      </c>
      <c r="I42" s="163"/>
      <c r="J42" s="163"/>
      <c r="K42" s="163"/>
      <c r="L42" s="163"/>
      <c r="M42" s="163"/>
      <c r="N42" s="164"/>
      <c r="O42" s="161"/>
      <c r="P42" s="113"/>
      <c r="Q42" s="113"/>
      <c r="R42" s="113"/>
      <c r="S42" s="113"/>
      <c r="T42" s="159"/>
      <c r="U42" s="7"/>
      <c r="V42" s="1"/>
      <c r="W42" s="1"/>
      <c r="X42" s="1"/>
      <c r="Y42" s="1"/>
      <c r="Z42" s="1"/>
      <c r="AA42" s="1"/>
      <c r="AB42" s="1"/>
      <c r="AC42" s="2"/>
    </row>
    <row r="43" spans="1:34" ht="4.5" customHeight="1" x14ac:dyDescent="0.25"/>
    <row r="44" spans="1:34" ht="22.5" customHeight="1" x14ac:dyDescent="0.25">
      <c r="B44" s="65" t="s">
        <v>49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6" t="s">
        <v>59</v>
      </c>
      <c r="P44" s="31"/>
      <c r="Q44" s="31"/>
      <c r="R44" s="31"/>
      <c r="S44" s="31"/>
      <c r="T44" s="31"/>
      <c r="U44" s="31"/>
      <c r="V44" s="36" t="s">
        <v>62</v>
      </c>
      <c r="W44" s="31"/>
    </row>
    <row r="45" spans="1:34" ht="10.5" customHeight="1" x14ac:dyDescent="0.25">
      <c r="D45" s="32" t="s">
        <v>50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2" t="s">
        <v>4</v>
      </c>
      <c r="P45" s="33"/>
      <c r="Q45" s="33"/>
      <c r="R45" s="32" t="s">
        <v>5</v>
      </c>
      <c r="V45" s="32" t="s">
        <v>6</v>
      </c>
    </row>
    <row r="46" spans="1:34" ht="17.25" customHeight="1" x14ac:dyDescent="0.25">
      <c r="B46" s="65" t="s">
        <v>44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6" t="s">
        <v>60</v>
      </c>
      <c r="P46" s="31"/>
      <c r="Q46" s="31"/>
      <c r="R46" s="31"/>
      <c r="S46" s="31"/>
      <c r="T46" s="31"/>
      <c r="U46" s="31"/>
      <c r="V46" s="36" t="str">
        <f>V44</f>
        <v>01.12.2016 р.</v>
      </c>
      <c r="W46" s="31"/>
    </row>
    <row r="47" spans="1:34" ht="12" customHeight="1" x14ac:dyDescent="0.25">
      <c r="D47" s="32" t="s">
        <v>7</v>
      </c>
      <c r="F47" s="32"/>
      <c r="O47" s="32" t="s">
        <v>4</v>
      </c>
      <c r="P47" s="32"/>
      <c r="Q47" s="32"/>
      <c r="R47" s="32" t="s">
        <v>5</v>
      </c>
      <c r="V47" s="32" t="s">
        <v>6</v>
      </c>
    </row>
    <row r="48" spans="1:34" ht="22.5" customHeight="1" x14ac:dyDescent="0.25">
      <c r="B48" s="65" t="s">
        <v>57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6" t="s">
        <v>58</v>
      </c>
      <c r="P48" s="31"/>
      <c r="Q48" s="31"/>
      <c r="R48" s="31"/>
      <c r="S48" s="31"/>
      <c r="T48" s="31"/>
      <c r="U48" s="31"/>
      <c r="V48" s="36" t="str">
        <f>V44</f>
        <v>01.12.2016 р.</v>
      </c>
      <c r="W48" s="83"/>
      <c r="X48" s="37"/>
    </row>
    <row r="49" spans="3:22" x14ac:dyDescent="0.25">
      <c r="D49" s="98" t="s">
        <v>52</v>
      </c>
      <c r="E49" s="3"/>
      <c r="O49" s="34" t="s">
        <v>4</v>
      </c>
      <c r="P49" s="35"/>
      <c r="Q49" s="35"/>
      <c r="R49" s="34" t="s">
        <v>5</v>
      </c>
      <c r="V49" s="32" t="s">
        <v>6</v>
      </c>
    </row>
    <row r="51" spans="3:22" x14ac:dyDescent="0.25">
      <c r="C51" s="5" t="s">
        <v>53</v>
      </c>
    </row>
  </sheetData>
  <mergeCells count="42">
    <mergeCell ref="AA41:AB41"/>
    <mergeCell ref="AC7:AC10"/>
    <mergeCell ref="B7:M8"/>
    <mergeCell ref="O9:O10"/>
    <mergeCell ref="P9:P10"/>
    <mergeCell ref="Q9:Q10"/>
    <mergeCell ref="R9:R10"/>
    <mergeCell ref="S9:S10"/>
    <mergeCell ref="N8:N10"/>
    <mergeCell ref="U9:U10"/>
    <mergeCell ref="S41:S42"/>
    <mergeCell ref="T41:T42"/>
    <mergeCell ref="O41:O42"/>
    <mergeCell ref="H42:N42"/>
    <mergeCell ref="N7:W7"/>
    <mergeCell ref="P41:P42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W9:W10"/>
    <mergeCell ref="I9:I10"/>
    <mergeCell ref="J9:J10"/>
    <mergeCell ref="K9:K10"/>
    <mergeCell ref="L9:L10"/>
    <mergeCell ref="M9:M10"/>
    <mergeCell ref="A41:H41"/>
    <mergeCell ref="Q41:Q42"/>
    <mergeCell ref="R41:R42"/>
    <mergeCell ref="L41:M41"/>
    <mergeCell ref="I41:J41"/>
  </mergeCells>
  <printOptions horizontalCentered="1" verticalCentered="1"/>
  <pageMargins left="0.70866141732283472" right="0.4" top="0.34" bottom="0.37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Сыпко Эллада Петровна</cp:lastModifiedBy>
  <cp:lastPrinted>2016-12-05T10:06:59Z</cp:lastPrinted>
  <dcterms:created xsi:type="dcterms:W3CDTF">2016-10-07T07:24:19Z</dcterms:created>
  <dcterms:modified xsi:type="dcterms:W3CDTF">2016-12-08T12:14:50Z</dcterms:modified>
</cp:coreProperties>
</file>