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" i="2"/>
  <c r="AD11" i="1" l="1"/>
  <c r="AE11" i="1" s="1"/>
  <c r="AC42" i="1"/>
  <c r="Q11" i="1"/>
  <c r="T11" i="1"/>
  <c r="W11" i="1"/>
  <c r="Q12" i="1"/>
  <c r="Q42" i="1" s="1"/>
  <c r="T12" i="1"/>
  <c r="W12" i="1"/>
  <c r="AD12" i="1"/>
  <c r="AE12" i="1"/>
  <c r="Q13" i="1"/>
  <c r="T13" i="1"/>
  <c r="W13" i="1"/>
  <c r="AD13" i="1"/>
  <c r="AE13" i="1" s="1"/>
  <c r="Q14" i="1"/>
  <c r="T14" i="1"/>
  <c r="W14" i="1"/>
  <c r="AD14" i="1"/>
  <c r="AE14" i="1" s="1"/>
  <c r="Q15" i="1"/>
  <c r="T15" i="1"/>
  <c r="W15" i="1"/>
  <c r="AD15" i="1"/>
  <c r="AE15" i="1" s="1"/>
  <c r="Q16" i="1"/>
  <c r="T16" i="1"/>
  <c r="W16" i="1"/>
  <c r="AD16" i="1"/>
  <c r="AE16" i="1"/>
  <c r="Q17" i="1"/>
  <c r="T17" i="1"/>
  <c r="W17" i="1"/>
  <c r="AD17" i="1"/>
  <c r="AE17" i="1" s="1"/>
  <c r="Q18" i="1"/>
  <c r="T18" i="1"/>
  <c r="W18" i="1"/>
  <c r="AD18" i="1"/>
  <c r="AE18" i="1" s="1"/>
  <c r="Q19" i="1"/>
  <c r="T19" i="1"/>
  <c r="W19" i="1"/>
  <c r="AD19" i="1"/>
  <c r="AE19" i="1" s="1"/>
  <c r="Q20" i="1"/>
  <c r="T20" i="1"/>
  <c r="W20" i="1"/>
  <c r="AD20" i="1"/>
  <c r="AE20" i="1"/>
  <c r="Q21" i="1"/>
  <c r="T21" i="1"/>
  <c r="W21" i="1"/>
  <c r="AD21" i="1"/>
  <c r="AE21" i="1" s="1"/>
  <c r="Q22" i="1"/>
  <c r="T22" i="1"/>
  <c r="W22" i="1"/>
  <c r="AD22" i="1"/>
  <c r="AE22" i="1" s="1"/>
  <c r="Q23" i="1"/>
  <c r="T23" i="1"/>
  <c r="W23" i="1"/>
  <c r="AD23" i="1"/>
  <c r="AE23" i="1" s="1"/>
  <c r="Q24" i="1"/>
  <c r="T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S42" i="1"/>
  <c r="P42" i="1"/>
  <c r="T42" i="1" l="1"/>
</calcChain>
</file>

<file path=xl/sharedStrings.xml><?xml version="1.0" encoding="utf-8"?>
<sst xmlns="http://schemas.openxmlformats.org/spreadsheetml/2006/main" count="87" uniqueCount="69">
  <si>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</si>
  <si>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</si>
  <si>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</si>
  <si>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</si>
  <si>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</si>
  <si>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</si>
  <si>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</si>
  <si>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</si>
  <si>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</si>
  <si>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</si>
  <si>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</si>
  <si>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</si>
  <si>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</si>
  <si>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</si>
  <si>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</si>
  <si>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</si>
  <si>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</si>
  <si>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</si>
  <si>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</si>
  <si>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</si>
  <si>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</si>
  <si>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</si>
  <si>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</si>
  <si>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</si>
  <si>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</si>
  <si>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</si>
  <si>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</si>
  <si>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</si>
  <si>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</si>
  <si>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</si>
  <si>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</si>
  <si>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</si>
  <si>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</si>
  <si>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</si>
  <si>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</si>
  <si>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</si>
  <si>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</si>
  <si>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</si>
  <si>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</si>
  <si>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</si>
  <si>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</si>
  <si>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</si>
  <si>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</si>
  <si>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</si>
  <si>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</si>
  <si>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</si>
  <si>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</si>
  <si>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</si>
  <si>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</si>
  <si>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</si>
  <si>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</si>
  <si>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</si>
  <si>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</si>
  <si>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</si>
  <si>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</si>
  <si>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</si>
  <si>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</si>
  <si>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</si>
  <si>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</si>
  <si>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ШБКБ  за період з 01.11.2016 по 30.11.2016</t>
  </si>
  <si>
    <t>переданого Харківським ЛВУМГ  та прийнятого ПАТ "Харківміськгаз"  по ГРС-2 м.Харків</t>
  </si>
  <si>
    <t>Дата</t>
  </si>
  <si>
    <t xml:space="preserve"> V, м3</t>
  </si>
  <si>
    <t xml:space="preserve">Данные по Березка </t>
  </si>
  <si>
    <t xml:space="preserve">Данные по Слатино </t>
  </si>
  <si>
    <t xml:space="preserve">Данные по ХГРС-2 </t>
  </si>
  <si>
    <t xml:space="preserve">Данные по ГРС  п.Золочев </t>
  </si>
  <si>
    <t>Данные по Дергачи</t>
  </si>
  <si>
    <t>Маршрут № 664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</si>
</sst>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7" fillId="0" borderId="34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7" fillId="3" borderId="34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4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2" borderId="34" xfId="0" applyFont="1" applyFill="1" applyBorder="1" applyAlignment="1" applyProtection="1">
      <alignment horizontal="center" vertical="center" textRotation="90" wrapText="1"/>
      <protection locked="0"/>
    </xf>
    <xf numFmtId="0" fontId="5" fillId="2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33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2" xfId="0" applyFont="1" applyBorder="1" applyAlignment="1" applyProtection="1">
      <alignment horizontal="center" vertical="center" textRotation="90" wrapText="1"/>
      <protection locked="0"/>
    </xf>
    <xf numFmtId="0" fontId="7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4" borderId="25" xfId="0" applyFont="1" applyFill="1" applyBorder="1" applyAlignment="1" applyProtection="1">
      <alignment horizontal="center" vertical="center" textRotation="90" wrapText="1"/>
      <protection locked="0"/>
    </xf>
    <xf numFmtId="0" fontId="5" fillId="4" borderId="26" xfId="0" applyFont="1" applyFill="1" applyBorder="1" applyAlignment="1" applyProtection="1">
      <alignment horizontal="center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textRotation="90" wrapText="1"/>
      <protection locked="0"/>
    </xf>
    <xf numFmtId="0" fontId="5" fillId="3" borderId="34" xfId="0" applyFont="1" applyFill="1" applyBorder="1" applyAlignment="1" applyProtection="1">
      <alignment horizontal="center" vertical="center" textRotation="90" wrapText="1"/>
      <protection locked="0"/>
    </xf>
    <xf numFmtId="0" fontId="5" fillId="3" borderId="35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0" fillId="6" borderId="9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topLeftCell="C28" zoomScaleNormal="90" zoomScaleSheetLayoutView="100" workbookViewId="0">
      <selection activeCell="AA4" sqref="AA4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153"/>
      <c r="AB1" s="1" t="s">
        <v>68</v>
      </c>
      <c r="AC1" s="154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08" t="s">
        <v>53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09" t="s">
        <v>60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53"/>
      <c r="Z4" s="153"/>
      <c r="AA4" s="154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10" t="s">
        <v>59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92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7" spans="1:34" ht="26.25" customHeight="1" x14ac:dyDescent="0.25">
      <c r="A7" s="124" t="s">
        <v>0</v>
      </c>
      <c r="B7" s="111" t="s">
        <v>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146" t="s">
        <v>21</v>
      </c>
      <c r="O7" s="147"/>
      <c r="P7" s="147"/>
      <c r="Q7" s="147"/>
      <c r="R7" s="147"/>
      <c r="S7" s="147"/>
      <c r="T7" s="147"/>
      <c r="U7" s="147"/>
      <c r="V7" s="147"/>
      <c r="W7" s="148"/>
      <c r="X7" s="143" t="s">
        <v>57</v>
      </c>
      <c r="Y7" s="140" t="s">
        <v>58</v>
      </c>
      <c r="Z7" s="132" t="s">
        <v>13</v>
      </c>
      <c r="AA7" s="132" t="s">
        <v>14</v>
      </c>
      <c r="AB7" s="137" t="s">
        <v>15</v>
      </c>
      <c r="AC7" s="129" t="s">
        <v>38</v>
      </c>
    </row>
    <row r="8" spans="1:34" ht="16.5" customHeight="1" thickBot="1" x14ac:dyDescent="0.3">
      <c r="A8" s="125"/>
      <c r="B8" s="114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149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44"/>
      <c r="Y8" s="141"/>
      <c r="Z8" s="133"/>
      <c r="AA8" s="133"/>
      <c r="AB8" s="138"/>
      <c r="AC8" s="130"/>
    </row>
    <row r="9" spans="1:34" ht="15" customHeight="1" x14ac:dyDescent="0.25">
      <c r="A9" s="125"/>
      <c r="B9" s="127" t="s">
        <v>24</v>
      </c>
      <c r="C9" s="107" t="s">
        <v>25</v>
      </c>
      <c r="D9" s="107" t="s">
        <v>26</v>
      </c>
      <c r="E9" s="107" t="s">
        <v>27</v>
      </c>
      <c r="F9" s="107" t="s">
        <v>28</v>
      </c>
      <c r="G9" s="107" t="s">
        <v>29</v>
      </c>
      <c r="H9" s="107" t="s">
        <v>30</v>
      </c>
      <c r="I9" s="107" t="s">
        <v>31</v>
      </c>
      <c r="J9" s="107" t="s">
        <v>32</v>
      </c>
      <c r="K9" s="107" t="s">
        <v>33</v>
      </c>
      <c r="L9" s="107" t="s">
        <v>34</v>
      </c>
      <c r="M9" s="117" t="s">
        <v>35</v>
      </c>
      <c r="N9" s="150"/>
      <c r="O9" s="103" t="s">
        <v>22</v>
      </c>
      <c r="P9" s="103" t="s">
        <v>7</v>
      </c>
      <c r="Q9" s="105" t="s">
        <v>8</v>
      </c>
      <c r="R9" s="103" t="s">
        <v>23</v>
      </c>
      <c r="S9" s="103" t="s">
        <v>9</v>
      </c>
      <c r="T9" s="151" t="s">
        <v>10</v>
      </c>
      <c r="U9" s="103" t="s">
        <v>19</v>
      </c>
      <c r="V9" s="103" t="s">
        <v>11</v>
      </c>
      <c r="W9" s="135" t="s">
        <v>12</v>
      </c>
      <c r="X9" s="144"/>
      <c r="Y9" s="141"/>
      <c r="Z9" s="133"/>
      <c r="AA9" s="133"/>
      <c r="AB9" s="138"/>
      <c r="AC9" s="130"/>
    </row>
    <row r="10" spans="1:34" ht="119.25" customHeight="1" thickBot="1" x14ac:dyDescent="0.3">
      <c r="A10" s="126"/>
      <c r="B10" s="128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18"/>
      <c r="N10" s="128"/>
      <c r="O10" s="104"/>
      <c r="P10" s="104"/>
      <c r="Q10" s="106"/>
      <c r="R10" s="104"/>
      <c r="S10" s="104"/>
      <c r="T10" s="152"/>
      <c r="U10" s="104"/>
      <c r="V10" s="104"/>
      <c r="W10" s="136"/>
      <c r="X10" s="145"/>
      <c r="Y10" s="142"/>
      <c r="Z10" s="134"/>
      <c r="AA10" s="134"/>
      <c r="AB10" s="139"/>
      <c r="AC10" s="131"/>
    </row>
    <row r="11" spans="1:34" x14ac:dyDescent="0.25">
      <c r="A11" s="51">
        <v>1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2"/>
      <c r="O11" s="55"/>
      <c r="P11" s="56">
        <v>34.9</v>
      </c>
      <c r="Q11" s="58">
        <f>P11/3.6</f>
        <v>9.6944444444444446</v>
      </c>
      <c r="R11" s="67"/>
      <c r="S11" s="68">
        <v>38.65</v>
      </c>
      <c r="T11" s="61">
        <f>S11/3.6</f>
        <v>10.736111111111111</v>
      </c>
      <c r="U11" s="68"/>
      <c r="V11" s="73">
        <v>49.84</v>
      </c>
      <c r="W11" s="64">
        <f>V11/3.6</f>
        <v>13.844444444444445</v>
      </c>
      <c r="X11" s="75"/>
      <c r="Y11" s="76"/>
      <c r="Z11" s="82"/>
      <c r="AA11" s="82"/>
      <c r="AB11" s="81"/>
      <c r="AC11" s="90">
        <v>1509.6522500000001</v>
      </c>
      <c r="AD11" s="10">
        <f>SUM(B11:M11)+$K$42+$N$42</f>
        <v>0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0"/>
      <c r="O12" s="43"/>
      <c r="P12" s="44">
        <v>34.9</v>
      </c>
      <c r="Q12" s="59">
        <f t="shared" ref="Q12:Q41" si="0">P12/3.6</f>
        <v>9.6944444444444446</v>
      </c>
      <c r="R12" s="69"/>
      <c r="S12" s="68">
        <v>38.65</v>
      </c>
      <c r="T12" s="62">
        <f t="shared" ref="T12:T41" si="1">S12/3.6</f>
        <v>10.736111111111111</v>
      </c>
      <c r="U12" s="69"/>
      <c r="V12" s="73">
        <v>49.84</v>
      </c>
      <c r="W12" s="65">
        <f t="shared" ref="W12:W41" si="2">V12/3.6</f>
        <v>13.844444444444445</v>
      </c>
      <c r="X12" s="77"/>
      <c r="Y12" s="78"/>
      <c r="Z12" s="83"/>
      <c r="AA12" s="83"/>
      <c r="AB12" s="87"/>
      <c r="AC12" s="90">
        <v>1583.4265</v>
      </c>
      <c r="AD12" s="10">
        <f t="shared" ref="AD12:AD41" si="3">SUM(B12:M12)+$K$42+$N$42</f>
        <v>0</v>
      </c>
      <c r="AE12" s="89" t="str">
        <f>IF(AD12=100,"ОК"," ")</f>
        <v xml:space="preserve"> </v>
      </c>
      <c r="AF12" s="6"/>
      <c r="AG12" s="6"/>
      <c r="AH12" s="6"/>
    </row>
    <row r="13" spans="1:34" x14ac:dyDescent="0.25">
      <c r="A13" s="29">
        <v>3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0"/>
      <c r="O13" s="43"/>
      <c r="P13" s="44">
        <v>34.9</v>
      </c>
      <c r="Q13" s="59">
        <f t="shared" si="0"/>
        <v>9.6944444444444446</v>
      </c>
      <c r="R13" s="69"/>
      <c r="S13" s="68">
        <v>38.65</v>
      </c>
      <c r="T13" s="62">
        <f t="shared" si="1"/>
        <v>10.736111111111111</v>
      </c>
      <c r="U13" s="69"/>
      <c r="V13" s="73">
        <v>49.84</v>
      </c>
      <c r="W13" s="65">
        <f t="shared" si="2"/>
        <v>13.844444444444445</v>
      </c>
      <c r="X13" s="77"/>
      <c r="Y13" s="78"/>
      <c r="Z13" s="83"/>
      <c r="AA13" s="83"/>
      <c r="AB13" s="87"/>
      <c r="AC13" s="90">
        <v>1443.3963799999999</v>
      </c>
      <c r="AD13" s="10">
        <f t="shared" si="3"/>
        <v>0</v>
      </c>
      <c r="AE13" s="89" t="str">
        <f>IF(AD13=100,"ОК"," ")</f>
        <v xml:space="preserve"> </v>
      </c>
      <c r="AF13" s="6"/>
      <c r="AG13" s="6"/>
      <c r="AH13" s="6"/>
    </row>
    <row r="14" spans="1:34" x14ac:dyDescent="0.25">
      <c r="A14" s="29">
        <v>4</v>
      </c>
      <c r="B14" s="40">
        <v>92.803200000000004</v>
      </c>
      <c r="C14" s="41">
        <v>4.0054999999999996</v>
      </c>
      <c r="D14" s="41">
        <v>0.92320000000000002</v>
      </c>
      <c r="E14" s="41">
        <v>0.1174</v>
      </c>
      <c r="F14" s="41">
        <v>0.18909999999999999</v>
      </c>
      <c r="G14" s="41">
        <v>9.1000000000000004E-3</v>
      </c>
      <c r="H14" s="41">
        <v>5.6000000000000001E-2</v>
      </c>
      <c r="I14" s="41">
        <v>4.53E-2</v>
      </c>
      <c r="J14" s="41">
        <v>0.1203</v>
      </c>
      <c r="K14" s="41">
        <v>3.3E-3</v>
      </c>
      <c r="L14" s="41">
        <v>1.4222999999999999</v>
      </c>
      <c r="M14" s="42">
        <v>0.30520000000000003</v>
      </c>
      <c r="N14" s="40">
        <v>0.72470000000000001</v>
      </c>
      <c r="O14" s="43"/>
      <c r="P14" s="44">
        <v>34.89</v>
      </c>
      <c r="Q14" s="59">
        <f t="shared" si="0"/>
        <v>9.6916666666666664</v>
      </c>
      <c r="R14" s="69"/>
      <c r="S14" s="68">
        <v>38.630000000000003</v>
      </c>
      <c r="T14" s="62">
        <f t="shared" si="1"/>
        <v>10.730555555555556</v>
      </c>
      <c r="U14" s="69"/>
      <c r="V14" s="73">
        <v>49.8</v>
      </c>
      <c r="W14" s="65">
        <f t="shared" si="2"/>
        <v>13.833333333333332</v>
      </c>
      <c r="X14" s="77">
        <v>-9.1</v>
      </c>
      <c r="Y14" s="78">
        <v>-2.4</v>
      </c>
      <c r="Z14" s="83">
        <v>8.0000000000000004E-4</v>
      </c>
      <c r="AA14" s="83" t="s">
        <v>52</v>
      </c>
      <c r="AB14" s="87" t="s">
        <v>51</v>
      </c>
      <c r="AC14" s="90">
        <v>1501.8203799999999</v>
      </c>
      <c r="AD14" s="10">
        <f t="shared" si="3"/>
        <v>99.999899999999982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34.89</v>
      </c>
      <c r="Q15" s="59">
        <f t="shared" si="0"/>
        <v>9.6916666666666664</v>
      </c>
      <c r="R15" s="69"/>
      <c r="S15" s="68">
        <v>38.630000000000003</v>
      </c>
      <c r="T15" s="62">
        <f t="shared" si="1"/>
        <v>10.730555555555556</v>
      </c>
      <c r="U15" s="69"/>
      <c r="V15" s="73">
        <v>49.8</v>
      </c>
      <c r="W15" s="65">
        <f t="shared" si="2"/>
        <v>13.833333333333332</v>
      </c>
      <c r="X15" s="77"/>
      <c r="Y15" s="78"/>
      <c r="Z15" s="83"/>
      <c r="AA15" s="83"/>
      <c r="AB15" s="87"/>
      <c r="AC15" s="90">
        <v>1518.08313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  <c r="N16" s="40"/>
      <c r="O16" s="43"/>
      <c r="P16" s="44">
        <v>34.89</v>
      </c>
      <c r="Q16" s="59">
        <f t="shared" si="0"/>
        <v>9.6916666666666664</v>
      </c>
      <c r="R16" s="69"/>
      <c r="S16" s="68">
        <v>38.630000000000003</v>
      </c>
      <c r="T16" s="62">
        <f t="shared" si="1"/>
        <v>10.730555555555556</v>
      </c>
      <c r="U16" s="69"/>
      <c r="V16" s="73">
        <v>49.8</v>
      </c>
      <c r="W16" s="65">
        <f t="shared" si="2"/>
        <v>13.833333333333332</v>
      </c>
      <c r="X16" s="77"/>
      <c r="Y16" s="78"/>
      <c r="Z16" s="83"/>
      <c r="AA16" s="83"/>
      <c r="AB16" s="87"/>
      <c r="AC16" s="90">
        <v>1518.7803799999999</v>
      </c>
      <c r="AD16" s="10">
        <f t="shared" si="3"/>
        <v>0</v>
      </c>
      <c r="AE16" s="89" t="str">
        <f t="shared" si="4"/>
        <v xml:space="preserve"> </v>
      </c>
      <c r="AF16" s="6"/>
      <c r="AG16" s="6"/>
      <c r="AH16" s="6"/>
    </row>
    <row r="17" spans="1:34" x14ac:dyDescent="0.25">
      <c r="A17" s="29">
        <v>7</v>
      </c>
      <c r="B17" s="40">
        <v>92.850200000000001</v>
      </c>
      <c r="C17" s="41">
        <v>3.9946999999999999</v>
      </c>
      <c r="D17" s="41">
        <v>0.9022</v>
      </c>
      <c r="E17" s="41">
        <v>0.1154</v>
      </c>
      <c r="F17" s="41">
        <v>0.1883</v>
      </c>
      <c r="G17" s="41">
        <v>9.1999999999999998E-3</v>
      </c>
      <c r="H17" s="41">
        <v>5.7299999999999997E-2</v>
      </c>
      <c r="I17" s="41">
        <v>4.6600000000000003E-2</v>
      </c>
      <c r="J17" s="41">
        <v>0.14610000000000001</v>
      </c>
      <c r="K17" s="41">
        <v>3.5000000000000001E-3</v>
      </c>
      <c r="L17" s="41">
        <v>1.3688</v>
      </c>
      <c r="M17" s="42">
        <v>0.31780000000000003</v>
      </c>
      <c r="N17" s="40">
        <v>0.72509999999999997</v>
      </c>
      <c r="O17" s="43"/>
      <c r="P17" s="44">
        <v>34.92</v>
      </c>
      <c r="Q17" s="59">
        <f t="shared" si="0"/>
        <v>9.7000000000000011</v>
      </c>
      <c r="R17" s="69"/>
      <c r="S17" s="68">
        <v>38.67</v>
      </c>
      <c r="T17" s="62">
        <f t="shared" si="1"/>
        <v>10.741666666666667</v>
      </c>
      <c r="U17" s="69"/>
      <c r="V17" s="73">
        <v>49.84</v>
      </c>
      <c r="W17" s="65">
        <f t="shared" si="2"/>
        <v>13.844444444444445</v>
      </c>
      <c r="X17" s="77"/>
      <c r="Y17" s="78"/>
      <c r="Z17" s="83"/>
      <c r="AA17" s="83"/>
      <c r="AB17" s="87"/>
      <c r="AC17" s="90">
        <v>1256.9627499999999</v>
      </c>
      <c r="AD17" s="10">
        <f t="shared" si="3"/>
        <v>100.00009999999999</v>
      </c>
      <c r="AE17" s="89" t="str">
        <f t="shared" si="4"/>
        <v xml:space="preserve"> </v>
      </c>
      <c r="AF17" s="6"/>
      <c r="AG17" s="6"/>
      <c r="AH17" s="6"/>
    </row>
    <row r="18" spans="1:34" x14ac:dyDescent="0.25">
      <c r="A18" s="29">
        <v>8</v>
      </c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2"/>
      <c r="N18" s="40"/>
      <c r="O18" s="43"/>
      <c r="P18" s="44">
        <v>34.92</v>
      </c>
      <c r="Q18" s="59">
        <f t="shared" si="0"/>
        <v>9.7000000000000011</v>
      </c>
      <c r="R18" s="69"/>
      <c r="S18" s="68">
        <v>38.67</v>
      </c>
      <c r="T18" s="62">
        <f t="shared" si="1"/>
        <v>10.741666666666667</v>
      </c>
      <c r="U18" s="69"/>
      <c r="V18" s="73">
        <v>49.84</v>
      </c>
      <c r="W18" s="65">
        <f t="shared" si="2"/>
        <v>13.844444444444445</v>
      </c>
      <c r="X18" s="77"/>
      <c r="Y18" s="78"/>
      <c r="Z18" s="83"/>
      <c r="AA18" s="83"/>
      <c r="AB18" s="87"/>
      <c r="AC18" s="90">
        <v>1352.8616299999999</v>
      </c>
      <c r="AD18" s="10">
        <f t="shared" si="3"/>
        <v>0</v>
      </c>
      <c r="AE18" s="89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  <c r="N19" s="40"/>
      <c r="O19" s="43"/>
      <c r="P19" s="44">
        <v>34.92</v>
      </c>
      <c r="Q19" s="59">
        <f t="shared" si="0"/>
        <v>9.7000000000000011</v>
      </c>
      <c r="R19" s="69"/>
      <c r="S19" s="68">
        <v>38.67</v>
      </c>
      <c r="T19" s="62">
        <f t="shared" si="1"/>
        <v>10.741666666666667</v>
      </c>
      <c r="U19" s="69"/>
      <c r="V19" s="73">
        <v>49.84</v>
      </c>
      <c r="W19" s="65">
        <f t="shared" si="2"/>
        <v>13.844444444444445</v>
      </c>
      <c r="X19" s="77"/>
      <c r="Y19" s="78"/>
      <c r="Z19" s="83"/>
      <c r="AA19" s="83"/>
      <c r="AB19" s="87"/>
      <c r="AC19" s="90">
        <v>1366.155</v>
      </c>
      <c r="AD19" s="10">
        <f t="shared" si="3"/>
        <v>0</v>
      </c>
      <c r="AE19" s="89" t="str">
        <f t="shared" si="4"/>
        <v xml:space="preserve"> </v>
      </c>
      <c r="AF19" s="6"/>
      <c r="AG19" s="6"/>
      <c r="AH19" s="6"/>
    </row>
    <row r="20" spans="1:34" x14ac:dyDescent="0.25">
      <c r="A20" s="29">
        <v>10</v>
      </c>
      <c r="B20" s="40">
        <v>92.784599999999998</v>
      </c>
      <c r="C20" s="41">
        <v>3.9918</v>
      </c>
      <c r="D20" s="41">
        <v>0.92079999999999995</v>
      </c>
      <c r="E20" s="41">
        <v>0.11749999999999999</v>
      </c>
      <c r="F20" s="41">
        <v>0.19059999999999999</v>
      </c>
      <c r="G20" s="41">
        <v>9.1000000000000004E-3</v>
      </c>
      <c r="H20" s="41">
        <v>5.7000000000000002E-2</v>
      </c>
      <c r="I20" s="41">
        <v>4.6100000000000002E-2</v>
      </c>
      <c r="J20" s="41">
        <v>0.12790000000000001</v>
      </c>
      <c r="K20" s="41">
        <v>3.7000000000000002E-3</v>
      </c>
      <c r="L20" s="41">
        <v>1.4166000000000001</v>
      </c>
      <c r="M20" s="42">
        <v>0.33450000000000002</v>
      </c>
      <c r="N20" s="40">
        <v>0.72519999999999996</v>
      </c>
      <c r="O20" s="43"/>
      <c r="P20" s="44">
        <v>34.89</v>
      </c>
      <c r="Q20" s="59">
        <f t="shared" si="0"/>
        <v>9.6916666666666664</v>
      </c>
      <c r="R20" s="69"/>
      <c r="S20" s="70">
        <v>38.630000000000003</v>
      </c>
      <c r="T20" s="62">
        <f t="shared" si="1"/>
        <v>10.730555555555556</v>
      </c>
      <c r="U20" s="69"/>
      <c r="V20" s="74">
        <v>49.79</v>
      </c>
      <c r="W20" s="65">
        <f t="shared" si="2"/>
        <v>13.830555555555556</v>
      </c>
      <c r="X20" s="77">
        <v>-8.6999999999999993</v>
      </c>
      <c r="Y20" s="78">
        <v>-1.9</v>
      </c>
      <c r="Z20" s="83"/>
      <c r="AA20" s="83"/>
      <c r="AB20" s="87"/>
      <c r="AC20" s="90">
        <v>1282.6358799999998</v>
      </c>
      <c r="AD20" s="10">
        <f t="shared" si="3"/>
        <v>100.00020000000001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34.89</v>
      </c>
      <c r="Q21" s="59">
        <f t="shared" si="0"/>
        <v>9.6916666666666664</v>
      </c>
      <c r="R21" s="69"/>
      <c r="S21" s="70">
        <v>38.630000000000003</v>
      </c>
      <c r="T21" s="62">
        <f t="shared" si="1"/>
        <v>10.730555555555556</v>
      </c>
      <c r="U21" s="69"/>
      <c r="V21" s="74">
        <v>49.79</v>
      </c>
      <c r="W21" s="65">
        <f t="shared" si="2"/>
        <v>13.830555555555556</v>
      </c>
      <c r="X21" s="77"/>
      <c r="Y21" s="78"/>
      <c r="Z21" s="83"/>
      <c r="AA21" s="83"/>
      <c r="AB21" s="87"/>
      <c r="AC21" s="90">
        <v>1433.2550000000001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34.89</v>
      </c>
      <c r="Q22" s="59">
        <f t="shared" si="0"/>
        <v>9.6916666666666664</v>
      </c>
      <c r="R22" s="69"/>
      <c r="S22" s="70">
        <v>38.630000000000003</v>
      </c>
      <c r="T22" s="62">
        <f t="shared" si="1"/>
        <v>10.730555555555556</v>
      </c>
      <c r="U22" s="69"/>
      <c r="V22" s="74">
        <v>49.79</v>
      </c>
      <c r="W22" s="65">
        <f t="shared" si="2"/>
        <v>13.830555555555556</v>
      </c>
      <c r="X22" s="77"/>
      <c r="Y22" s="78"/>
      <c r="Z22" s="83"/>
      <c r="AA22" s="83"/>
      <c r="AB22" s="87"/>
      <c r="AC22" s="90">
        <v>1512.8135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2"/>
      <c r="N23" s="40"/>
      <c r="O23" s="43"/>
      <c r="P23" s="44">
        <v>34.89</v>
      </c>
      <c r="Q23" s="59">
        <f t="shared" si="0"/>
        <v>9.6916666666666664</v>
      </c>
      <c r="R23" s="69"/>
      <c r="S23" s="70">
        <v>38.630000000000003</v>
      </c>
      <c r="T23" s="62">
        <f t="shared" si="1"/>
        <v>10.730555555555556</v>
      </c>
      <c r="U23" s="69"/>
      <c r="V23" s="74">
        <v>49.79</v>
      </c>
      <c r="W23" s="65">
        <f t="shared" si="2"/>
        <v>13.830555555555556</v>
      </c>
      <c r="X23" s="77"/>
      <c r="Y23" s="78"/>
      <c r="Z23" s="83"/>
      <c r="AA23" s="83"/>
      <c r="AB23" s="87"/>
      <c r="AC23" s="90">
        <v>1608.9186299999999</v>
      </c>
      <c r="AD23" s="10">
        <f t="shared" si="3"/>
        <v>0</v>
      </c>
      <c r="AE23" s="89" t="str">
        <f t="shared" si="4"/>
        <v xml:space="preserve"> </v>
      </c>
      <c r="AF23" s="6"/>
      <c r="AG23" s="6"/>
      <c r="AH23" s="6"/>
    </row>
    <row r="24" spans="1:34" x14ac:dyDescent="0.25">
      <c r="A24" s="29">
        <v>14</v>
      </c>
      <c r="B24" s="40">
        <v>92.856499999999997</v>
      </c>
      <c r="C24" s="41">
        <v>4.0355999999999996</v>
      </c>
      <c r="D24" s="41">
        <v>0.91390000000000005</v>
      </c>
      <c r="E24" s="41">
        <v>0.1167</v>
      </c>
      <c r="F24" s="41">
        <v>0.19020000000000001</v>
      </c>
      <c r="G24" s="41">
        <v>9.2999999999999992E-3</v>
      </c>
      <c r="H24" s="41">
        <v>5.7299999999999997E-2</v>
      </c>
      <c r="I24" s="41">
        <v>4.65E-2</v>
      </c>
      <c r="J24" s="41">
        <v>0.15670000000000001</v>
      </c>
      <c r="K24" s="41">
        <v>3.0999999999999999E-3</v>
      </c>
      <c r="L24" s="41">
        <v>1.353</v>
      </c>
      <c r="M24" s="42">
        <v>0.2611</v>
      </c>
      <c r="N24" s="40">
        <v>0.72509999999999997</v>
      </c>
      <c r="O24" s="43"/>
      <c r="P24" s="44">
        <v>34.979999999999997</v>
      </c>
      <c r="Q24" s="59">
        <f t="shared" si="0"/>
        <v>9.716666666666665</v>
      </c>
      <c r="R24" s="69"/>
      <c r="S24" s="70">
        <v>38.729999999999997</v>
      </c>
      <c r="T24" s="62">
        <f t="shared" si="1"/>
        <v>10.758333333333333</v>
      </c>
      <c r="U24" s="69"/>
      <c r="V24" s="74">
        <v>49.92</v>
      </c>
      <c r="W24" s="65">
        <f t="shared" si="2"/>
        <v>13.866666666666667</v>
      </c>
      <c r="X24" s="77"/>
      <c r="Y24" s="78"/>
      <c r="Z24" s="83"/>
      <c r="AA24" s="83"/>
      <c r="AB24" s="87"/>
      <c r="AC24" s="90">
        <v>1581.3295000000001</v>
      </c>
      <c r="AD24" s="10">
        <f t="shared" si="3"/>
        <v>99.999899999999982</v>
      </c>
      <c r="AE24" s="89" t="str">
        <f t="shared" si="4"/>
        <v xml:space="preserve"> </v>
      </c>
      <c r="AF24" s="6"/>
      <c r="AG24" s="6"/>
      <c r="AH24" s="6"/>
    </row>
    <row r="25" spans="1:34" x14ac:dyDescent="0.25">
      <c r="A25" s="29">
        <v>15</v>
      </c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0"/>
      <c r="O25" s="43"/>
      <c r="P25" s="44">
        <v>34.979999999999997</v>
      </c>
      <c r="Q25" s="59">
        <f t="shared" si="0"/>
        <v>9.716666666666665</v>
      </c>
      <c r="R25" s="69"/>
      <c r="S25" s="70">
        <v>38.729999999999997</v>
      </c>
      <c r="T25" s="62">
        <f t="shared" si="1"/>
        <v>10.758333333333333</v>
      </c>
      <c r="U25" s="69"/>
      <c r="V25" s="74">
        <v>49.92</v>
      </c>
      <c r="W25" s="65">
        <f t="shared" si="2"/>
        <v>13.866666666666667</v>
      </c>
      <c r="X25" s="77"/>
      <c r="Y25" s="78"/>
      <c r="Z25" s="83"/>
      <c r="AA25" s="83"/>
      <c r="AB25" s="87"/>
      <c r="AC25" s="90">
        <v>1592.8433799999998</v>
      </c>
      <c r="AD25" s="10">
        <f t="shared" si="3"/>
        <v>0</v>
      </c>
      <c r="AE25" s="8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0"/>
      <c r="O26" s="43"/>
      <c r="P26" s="44">
        <v>34.979999999999997</v>
      </c>
      <c r="Q26" s="59">
        <f t="shared" si="0"/>
        <v>9.716666666666665</v>
      </c>
      <c r="R26" s="69"/>
      <c r="S26" s="70">
        <v>38.729999999999997</v>
      </c>
      <c r="T26" s="62">
        <f t="shared" si="1"/>
        <v>10.758333333333333</v>
      </c>
      <c r="U26" s="69"/>
      <c r="V26" s="74">
        <v>49.92</v>
      </c>
      <c r="W26" s="65">
        <f t="shared" si="2"/>
        <v>13.866666666666667</v>
      </c>
      <c r="X26" s="77"/>
      <c r="Y26" s="78"/>
      <c r="Z26" s="83"/>
      <c r="AA26" s="83"/>
      <c r="AB26" s="87"/>
      <c r="AC26" s="90">
        <v>1647.5174999999999</v>
      </c>
      <c r="AD26" s="10">
        <f t="shared" si="3"/>
        <v>0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92.933300000000003</v>
      </c>
      <c r="C27" s="41">
        <v>4.0143000000000004</v>
      </c>
      <c r="D27" s="41">
        <v>0.89800000000000002</v>
      </c>
      <c r="E27" s="41">
        <v>0.11360000000000001</v>
      </c>
      <c r="F27" s="41">
        <v>0.18329999999999999</v>
      </c>
      <c r="G27" s="41">
        <v>9.4000000000000004E-3</v>
      </c>
      <c r="H27" s="41">
        <v>5.4199999999999998E-2</v>
      </c>
      <c r="I27" s="41">
        <v>4.2999999999999997E-2</v>
      </c>
      <c r="J27" s="41">
        <v>0.1011</v>
      </c>
      <c r="K27" s="41">
        <v>2.8999999999999998E-3</v>
      </c>
      <c r="L27" s="41">
        <v>1.3676999999999999</v>
      </c>
      <c r="M27" s="42">
        <v>0.27900000000000003</v>
      </c>
      <c r="N27" s="40">
        <v>0.72309999999999997</v>
      </c>
      <c r="O27" s="43"/>
      <c r="P27" s="44">
        <v>34.869999999999997</v>
      </c>
      <c r="Q27" s="59">
        <f t="shared" si="0"/>
        <v>9.68611111111111</v>
      </c>
      <c r="R27" s="69"/>
      <c r="S27" s="70">
        <v>38.61</v>
      </c>
      <c r="T27" s="62">
        <f t="shared" si="1"/>
        <v>10.725</v>
      </c>
      <c r="U27" s="69"/>
      <c r="V27" s="74">
        <v>49.82</v>
      </c>
      <c r="W27" s="65">
        <f t="shared" si="2"/>
        <v>13.838888888888889</v>
      </c>
      <c r="X27" s="77">
        <v>-9.3000000000000007</v>
      </c>
      <c r="Y27" s="78">
        <v>-2.8</v>
      </c>
      <c r="Z27" s="83">
        <v>1E-3</v>
      </c>
      <c r="AA27" s="83" t="s">
        <v>52</v>
      </c>
      <c r="AB27" s="87" t="s">
        <v>51</v>
      </c>
      <c r="AC27" s="90">
        <v>1723.1438799999999</v>
      </c>
      <c r="AD27" s="10">
        <f t="shared" si="3"/>
        <v>99.999800000000008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34.869999999999997</v>
      </c>
      <c r="Q28" s="59">
        <f t="shared" si="0"/>
        <v>9.68611111111111</v>
      </c>
      <c r="R28" s="69"/>
      <c r="S28" s="70">
        <v>38.61</v>
      </c>
      <c r="T28" s="62">
        <f t="shared" si="1"/>
        <v>10.725</v>
      </c>
      <c r="U28" s="69"/>
      <c r="V28" s="74">
        <v>49.82</v>
      </c>
      <c r="W28" s="65">
        <f t="shared" si="2"/>
        <v>13.838888888888889</v>
      </c>
      <c r="X28" s="77"/>
      <c r="Y28" s="78"/>
      <c r="Z28" s="83"/>
      <c r="AA28" s="83"/>
      <c r="AB28" s="87"/>
      <c r="AC28" s="90">
        <v>1717.29675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34.869999999999997</v>
      </c>
      <c r="Q29" s="59">
        <f t="shared" si="0"/>
        <v>9.68611111111111</v>
      </c>
      <c r="R29" s="69"/>
      <c r="S29" s="70">
        <v>38.61</v>
      </c>
      <c r="T29" s="62">
        <f t="shared" si="1"/>
        <v>10.725</v>
      </c>
      <c r="U29" s="69"/>
      <c r="V29" s="74">
        <v>49.82</v>
      </c>
      <c r="W29" s="65">
        <f t="shared" si="2"/>
        <v>13.838888888888889</v>
      </c>
      <c r="X29" s="77"/>
      <c r="Y29" s="78"/>
      <c r="Z29" s="83"/>
      <c r="AA29" s="83"/>
      <c r="AB29" s="87"/>
      <c r="AC29" s="90">
        <v>1735.77125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0"/>
      <c r="O30" s="43"/>
      <c r="P30" s="44">
        <v>34.869999999999997</v>
      </c>
      <c r="Q30" s="59">
        <f t="shared" si="0"/>
        <v>9.68611111111111</v>
      </c>
      <c r="R30" s="69"/>
      <c r="S30" s="70">
        <v>38.61</v>
      </c>
      <c r="T30" s="62">
        <f t="shared" si="1"/>
        <v>10.725</v>
      </c>
      <c r="U30" s="69"/>
      <c r="V30" s="74">
        <v>49.82</v>
      </c>
      <c r="W30" s="65">
        <f t="shared" si="2"/>
        <v>13.838888888888889</v>
      </c>
      <c r="X30" s="77"/>
      <c r="Y30" s="78"/>
      <c r="Z30" s="83"/>
      <c r="AA30" s="83"/>
      <c r="AB30" s="87"/>
      <c r="AC30" s="90">
        <v>1803.09475</v>
      </c>
      <c r="AD30" s="10">
        <f t="shared" si="3"/>
        <v>0</v>
      </c>
      <c r="AE30" s="89" t="str">
        <f>IF(AD30=100,"ОК"," ")</f>
        <v xml:space="preserve"> </v>
      </c>
      <c r="AF30" s="6"/>
      <c r="AG30" s="6"/>
      <c r="AH30" s="6"/>
    </row>
    <row r="31" spans="1:34" x14ac:dyDescent="0.25">
      <c r="A31" s="29">
        <v>21</v>
      </c>
      <c r="B31" s="40">
        <v>92.964100000000002</v>
      </c>
      <c r="C31" s="41">
        <v>4.0286999999999997</v>
      </c>
      <c r="D31" s="41">
        <v>0.89649999999999996</v>
      </c>
      <c r="E31" s="41">
        <v>0.11360000000000001</v>
      </c>
      <c r="F31" s="41">
        <v>0.18490000000000001</v>
      </c>
      <c r="G31" s="41">
        <v>9.4999999999999998E-3</v>
      </c>
      <c r="H31" s="41">
        <v>5.6300000000000003E-2</v>
      </c>
      <c r="I31" s="41">
        <v>4.58E-2</v>
      </c>
      <c r="J31" s="41">
        <v>0.13569999999999999</v>
      </c>
      <c r="K31" s="41">
        <v>2.7000000000000001E-3</v>
      </c>
      <c r="L31" s="41">
        <v>1.3225</v>
      </c>
      <c r="M31" s="42">
        <v>0.2397</v>
      </c>
      <c r="N31" s="40">
        <v>0.72360000000000002</v>
      </c>
      <c r="O31" s="43"/>
      <c r="P31" s="44">
        <v>34.950000000000003</v>
      </c>
      <c r="Q31" s="59">
        <f t="shared" si="0"/>
        <v>9.7083333333333339</v>
      </c>
      <c r="R31" s="69"/>
      <c r="S31" s="70">
        <v>38.700000000000003</v>
      </c>
      <c r="T31" s="62">
        <f t="shared" si="1"/>
        <v>10.75</v>
      </c>
      <c r="U31" s="69"/>
      <c r="V31" s="74">
        <v>49.93</v>
      </c>
      <c r="W31" s="65">
        <f t="shared" si="2"/>
        <v>13.869444444444444</v>
      </c>
      <c r="X31" s="77"/>
      <c r="Y31" s="78"/>
      <c r="Z31" s="83"/>
      <c r="AA31" s="83"/>
      <c r="AB31" s="87"/>
      <c r="AC31" s="90">
        <v>1838.32963</v>
      </c>
      <c r="AD31" s="10">
        <f t="shared" si="3"/>
        <v>100.00000000000001</v>
      </c>
      <c r="AE31" s="89" t="str">
        <f t="shared" si="4"/>
        <v>ОК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34.950000000000003</v>
      </c>
      <c r="Q32" s="59">
        <f t="shared" si="0"/>
        <v>9.7083333333333339</v>
      </c>
      <c r="R32" s="69"/>
      <c r="S32" s="70">
        <v>38.700000000000003</v>
      </c>
      <c r="T32" s="62">
        <f t="shared" si="1"/>
        <v>10.75</v>
      </c>
      <c r="U32" s="69"/>
      <c r="V32" s="74">
        <v>49.93</v>
      </c>
      <c r="W32" s="65">
        <f t="shared" si="2"/>
        <v>13.869444444444444</v>
      </c>
      <c r="X32" s="77"/>
      <c r="Y32" s="78"/>
      <c r="Z32" s="83"/>
      <c r="AA32" s="83"/>
      <c r="AB32" s="87"/>
      <c r="AC32" s="90">
        <v>1857.7117499999999</v>
      </c>
      <c r="AD32" s="10">
        <f t="shared" si="3"/>
        <v>0</v>
      </c>
      <c r="AE32" s="89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34.950000000000003</v>
      </c>
      <c r="Q33" s="59">
        <f t="shared" si="0"/>
        <v>9.7083333333333339</v>
      </c>
      <c r="R33" s="69"/>
      <c r="S33" s="70">
        <v>38.700000000000003</v>
      </c>
      <c r="T33" s="62">
        <f t="shared" si="1"/>
        <v>10.75</v>
      </c>
      <c r="U33" s="69"/>
      <c r="V33" s="74">
        <v>49.93</v>
      </c>
      <c r="W33" s="65">
        <f t="shared" si="2"/>
        <v>13.869444444444444</v>
      </c>
      <c r="X33" s="77"/>
      <c r="Y33" s="78"/>
      <c r="Z33" s="83"/>
      <c r="AA33" s="83"/>
      <c r="AB33" s="87"/>
      <c r="AC33" s="90">
        <v>1901.6481299999998</v>
      </c>
      <c r="AD33" s="10">
        <f>SUM(B33:M33)+$K$42+$N$42</f>
        <v>0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92.046800000000005</v>
      </c>
      <c r="C34" s="41">
        <v>3.9085999999999999</v>
      </c>
      <c r="D34" s="41">
        <v>1.0345</v>
      </c>
      <c r="E34" s="41">
        <v>0.1338</v>
      </c>
      <c r="F34" s="41">
        <v>0.2213</v>
      </c>
      <c r="G34" s="41">
        <v>8.8999999999999999E-3</v>
      </c>
      <c r="H34" s="41">
        <v>6.1699999999999998E-2</v>
      </c>
      <c r="I34" s="41">
        <v>5.0299999999999997E-2</v>
      </c>
      <c r="J34" s="41">
        <v>0.1736</v>
      </c>
      <c r="K34" s="41">
        <v>7.9000000000000008E-3</v>
      </c>
      <c r="L34" s="41">
        <v>1.8435999999999999</v>
      </c>
      <c r="M34" s="42">
        <v>0.5091</v>
      </c>
      <c r="N34" s="40">
        <v>0.73260000000000003</v>
      </c>
      <c r="O34" s="43"/>
      <c r="P34" s="44">
        <v>34.82</v>
      </c>
      <c r="Q34" s="59">
        <f t="shared" si="0"/>
        <v>9.6722222222222225</v>
      </c>
      <c r="R34" s="69"/>
      <c r="S34" s="70">
        <v>38.56</v>
      </c>
      <c r="T34" s="62">
        <f t="shared" si="1"/>
        <v>10.711111111111112</v>
      </c>
      <c r="U34" s="69"/>
      <c r="V34" s="74">
        <v>49.44</v>
      </c>
      <c r="W34" s="65">
        <f t="shared" si="2"/>
        <v>13.733333333333333</v>
      </c>
      <c r="X34" s="77">
        <v>-8.9</v>
      </c>
      <c r="Y34" s="78">
        <v>-2.1</v>
      </c>
      <c r="Z34" s="83"/>
      <c r="AA34" s="83"/>
      <c r="AB34" s="87"/>
      <c r="AC34" s="90">
        <v>1874.3668799999998</v>
      </c>
      <c r="AD34" s="10">
        <f t="shared" si="3"/>
        <v>100.00009999999997</v>
      </c>
      <c r="AE34" s="8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34.82</v>
      </c>
      <c r="Q35" s="59">
        <f t="shared" si="0"/>
        <v>9.6722222222222225</v>
      </c>
      <c r="R35" s="69"/>
      <c r="S35" s="70">
        <v>38.56</v>
      </c>
      <c r="T35" s="62">
        <f t="shared" si="1"/>
        <v>10.711111111111112</v>
      </c>
      <c r="U35" s="69"/>
      <c r="V35" s="74">
        <v>49.44</v>
      </c>
      <c r="W35" s="65">
        <f t="shared" si="2"/>
        <v>13.733333333333333</v>
      </c>
      <c r="X35" s="77"/>
      <c r="Y35" s="78"/>
      <c r="Z35" s="83"/>
      <c r="AA35" s="83"/>
      <c r="AB35" s="87"/>
      <c r="AC35" s="90">
        <v>1838.16525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34.82</v>
      </c>
      <c r="Q36" s="59">
        <f t="shared" si="0"/>
        <v>9.6722222222222225</v>
      </c>
      <c r="R36" s="69"/>
      <c r="S36" s="70">
        <v>38.56</v>
      </c>
      <c r="T36" s="62">
        <f t="shared" si="1"/>
        <v>10.711111111111112</v>
      </c>
      <c r="U36" s="69"/>
      <c r="V36" s="74">
        <v>49.44</v>
      </c>
      <c r="W36" s="65">
        <f t="shared" si="2"/>
        <v>13.733333333333333</v>
      </c>
      <c r="X36" s="77"/>
      <c r="Y36" s="78"/>
      <c r="Z36" s="83"/>
      <c r="AA36" s="83"/>
      <c r="AB36" s="87"/>
      <c r="AC36" s="90">
        <v>1813.1347499999999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0"/>
      <c r="O37" s="43"/>
      <c r="P37" s="44">
        <v>34.82</v>
      </c>
      <c r="Q37" s="59">
        <f t="shared" si="0"/>
        <v>9.6722222222222225</v>
      </c>
      <c r="R37" s="69"/>
      <c r="S37" s="70">
        <v>38.56</v>
      </c>
      <c r="T37" s="62">
        <f t="shared" si="1"/>
        <v>10.711111111111112</v>
      </c>
      <c r="U37" s="69"/>
      <c r="V37" s="74">
        <v>49.44</v>
      </c>
      <c r="W37" s="65">
        <f t="shared" si="2"/>
        <v>13.733333333333333</v>
      </c>
      <c r="X37" s="77"/>
      <c r="Y37" s="78"/>
      <c r="Z37" s="83"/>
      <c r="AA37" s="83"/>
      <c r="AB37" s="87"/>
      <c r="AC37" s="90">
        <v>1759.8851299999999</v>
      </c>
      <c r="AD37" s="10">
        <f t="shared" si="3"/>
        <v>0</v>
      </c>
      <c r="AE37" s="8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92.4375</v>
      </c>
      <c r="C38" s="41">
        <v>3.9582999999999999</v>
      </c>
      <c r="D38" s="41">
        <v>0.91769999999999996</v>
      </c>
      <c r="E38" s="41">
        <v>0.10970000000000001</v>
      </c>
      <c r="F38" s="41">
        <v>0.1804</v>
      </c>
      <c r="G38" s="41">
        <v>8.0999999999999996E-3</v>
      </c>
      <c r="H38" s="41">
        <v>5.67E-2</v>
      </c>
      <c r="I38" s="41">
        <v>4.7800000000000002E-2</v>
      </c>
      <c r="J38" s="41">
        <v>0.1389</v>
      </c>
      <c r="K38" s="41">
        <v>3.8E-3</v>
      </c>
      <c r="L38" s="41">
        <v>1.7902</v>
      </c>
      <c r="M38" s="42">
        <v>0.35089999999999999</v>
      </c>
      <c r="N38" s="40">
        <v>0.72709999999999997</v>
      </c>
      <c r="O38" s="43"/>
      <c r="P38" s="44">
        <v>34.75</v>
      </c>
      <c r="Q38" s="59">
        <f t="shared" si="0"/>
        <v>9.6527777777777768</v>
      </c>
      <c r="R38" s="69"/>
      <c r="S38" s="70">
        <v>38.479999999999997</v>
      </c>
      <c r="T38" s="62">
        <f t="shared" si="1"/>
        <v>10.688888888888888</v>
      </c>
      <c r="U38" s="69"/>
      <c r="V38" s="74">
        <v>49.52</v>
      </c>
      <c r="W38" s="65">
        <f t="shared" si="2"/>
        <v>13.755555555555556</v>
      </c>
      <c r="X38" s="77"/>
      <c r="Y38" s="78"/>
      <c r="Z38" s="83"/>
      <c r="AA38" s="83"/>
      <c r="AB38" s="87"/>
      <c r="AC38" s="90">
        <v>1537.6806299999998</v>
      </c>
      <c r="AD38" s="10">
        <f t="shared" si="3"/>
        <v>100</v>
      </c>
      <c r="AE38" s="89" t="str">
        <f t="shared" si="4"/>
        <v>ОК</v>
      </c>
      <c r="AF38" s="6"/>
      <c r="AG38" s="6"/>
      <c r="AH38" s="6"/>
    </row>
    <row r="39" spans="1:34" x14ac:dyDescent="0.25">
      <c r="A39" s="29">
        <v>29</v>
      </c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2"/>
      <c r="N39" s="40"/>
      <c r="O39" s="43"/>
      <c r="P39" s="44">
        <v>34.75</v>
      </c>
      <c r="Q39" s="59">
        <f t="shared" si="0"/>
        <v>9.6527777777777768</v>
      </c>
      <c r="R39" s="69"/>
      <c r="S39" s="70">
        <v>38.479999999999997</v>
      </c>
      <c r="T39" s="62">
        <f t="shared" si="1"/>
        <v>10.688888888888888</v>
      </c>
      <c r="U39" s="69"/>
      <c r="V39" s="74">
        <v>49.52</v>
      </c>
      <c r="W39" s="65">
        <f t="shared" si="2"/>
        <v>13.755555555555556</v>
      </c>
      <c r="X39" s="77"/>
      <c r="Y39" s="78"/>
      <c r="Z39" s="83"/>
      <c r="AA39" s="83"/>
      <c r="AB39" s="87"/>
      <c r="AC39" s="90">
        <v>1624.0358799999999</v>
      </c>
      <c r="AD39" s="10">
        <f t="shared" si="3"/>
        <v>0</v>
      </c>
      <c r="AE39" s="89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  <c r="N40" s="40"/>
      <c r="O40" s="43"/>
      <c r="P40" s="44">
        <v>34.75</v>
      </c>
      <c r="Q40" s="59">
        <f t="shared" si="0"/>
        <v>9.6527777777777768</v>
      </c>
      <c r="R40" s="69"/>
      <c r="S40" s="70">
        <v>38.479999999999997</v>
      </c>
      <c r="T40" s="62">
        <f t="shared" si="1"/>
        <v>10.688888888888888</v>
      </c>
      <c r="U40" s="69"/>
      <c r="V40" s="74">
        <v>49.52</v>
      </c>
      <c r="W40" s="65">
        <f t="shared" si="2"/>
        <v>13.755555555555556</v>
      </c>
      <c r="X40" s="77"/>
      <c r="Y40" s="78"/>
      <c r="Z40" s="83"/>
      <c r="AA40" s="83"/>
      <c r="AB40" s="87"/>
      <c r="AC40" s="90">
        <v>1818.21813</v>
      </c>
      <c r="AD40" s="10">
        <f t="shared" si="3"/>
        <v>0</v>
      </c>
      <c r="AE40" s="89" t="str">
        <f t="shared" si="4"/>
        <v xml:space="preserve"> 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121" t="s">
        <v>18</v>
      </c>
      <c r="B42" s="122"/>
      <c r="C42" s="122"/>
      <c r="D42" s="122"/>
      <c r="E42" s="122"/>
      <c r="F42" s="122"/>
      <c r="G42" s="122"/>
      <c r="H42" s="123"/>
      <c r="I42" s="120" t="s">
        <v>16</v>
      </c>
      <c r="J42" s="120"/>
      <c r="K42" s="32">
        <v>0</v>
      </c>
      <c r="L42" s="121" t="s">
        <v>17</v>
      </c>
      <c r="M42" s="123"/>
      <c r="N42" s="33">
        <v>0</v>
      </c>
      <c r="O42" s="94"/>
      <c r="P42" s="94">
        <f>SUMPRODUCT(P11:P41,AC11:AC41)/SUM(AC11:AC41)</f>
        <v>34.881508072808217</v>
      </c>
      <c r="Q42" s="100">
        <f>SUMPRODUCT(Q11:Q41,AC11:AC41)/SUM(AC11:AC41)</f>
        <v>9.6893077980022824</v>
      </c>
      <c r="R42" s="94"/>
      <c r="S42" s="94">
        <f>SUMPRODUCT(S11:S41,AC11:AC41)/SUM(AC11:AC41)</f>
        <v>38.624381616885572</v>
      </c>
      <c r="T42" s="98">
        <f>SUMPRODUCT(T11:T41,AC11:AC41)/SUM(AC11:AC41)</f>
        <v>10.728994893579326</v>
      </c>
      <c r="U42" s="14"/>
      <c r="V42" s="7"/>
      <c r="W42" s="34"/>
      <c r="X42" s="34"/>
      <c r="Y42" s="34"/>
      <c r="Z42" s="34"/>
      <c r="AA42" s="102" t="s">
        <v>39</v>
      </c>
      <c r="AB42" s="102"/>
      <c r="AC42" s="85">
        <f>SUM(AC11:AC41)</f>
        <v>48552.934580000008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119" t="s">
        <v>2</v>
      </c>
      <c r="I43" s="119"/>
      <c r="J43" s="119"/>
      <c r="K43" s="119"/>
      <c r="L43" s="119"/>
      <c r="M43" s="119"/>
      <c r="N43" s="119"/>
      <c r="O43" s="95"/>
      <c r="P43" s="95"/>
      <c r="Q43" s="101"/>
      <c r="R43" s="95"/>
      <c r="S43" s="95"/>
      <c r="T43" s="99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96">
        <v>42704</v>
      </c>
      <c r="W45" s="97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96">
        <v>42704</v>
      </c>
      <c r="W47" s="97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96">
        <v>42704</v>
      </c>
      <c r="W49" s="97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Z7:Z10"/>
    <mergeCell ref="AA7:AA10"/>
    <mergeCell ref="W9:W10"/>
    <mergeCell ref="AB7:AB10"/>
    <mergeCell ref="Y7:Y10"/>
    <mergeCell ref="X7:X10"/>
    <mergeCell ref="N7:W7"/>
    <mergeCell ref="N8:N10"/>
    <mergeCell ref="T9:T10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H43:N43"/>
    <mergeCell ref="I42:J42"/>
    <mergeCell ref="A42:H42"/>
    <mergeCell ref="L42:M42"/>
    <mergeCell ref="A7:A10"/>
    <mergeCell ref="B9:B10"/>
    <mergeCell ref="C9:C10"/>
    <mergeCell ref="D9:D10"/>
    <mergeCell ref="E9:E10"/>
    <mergeCell ref="L9:L10"/>
    <mergeCell ref="I9:I10"/>
    <mergeCell ref="V47:W47"/>
    <mergeCell ref="F9:F10"/>
    <mergeCell ref="G9:G10"/>
    <mergeCell ref="J9:J10"/>
    <mergeCell ref="K9:K10"/>
    <mergeCell ref="K3:AH3"/>
    <mergeCell ref="K6:AH6"/>
    <mergeCell ref="S42:S43"/>
    <mergeCell ref="V45:W45"/>
    <mergeCell ref="T42:T43"/>
    <mergeCell ref="P42:P43"/>
    <mergeCell ref="Q42:Q43"/>
    <mergeCell ref="AA42:AB42"/>
    <mergeCell ref="R42:R43"/>
    <mergeCell ref="V9:V10"/>
    <mergeCell ref="R9:R10"/>
    <mergeCell ref="O42:O43"/>
    <mergeCell ref="O9:O10"/>
    <mergeCell ref="P9:P10"/>
    <mergeCell ref="Q9:Q10"/>
    <mergeCell ref="AC7:AC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13" workbookViewId="0">
      <selection activeCell="E13" sqref="E13"/>
    </sheetView>
  </sheetViews>
  <sheetFormatPr defaultRowHeight="15" x14ac:dyDescent="0.25"/>
  <cols>
    <col min="1" max="1" width="12.42578125" customWidth="1"/>
    <col min="4" max="4" width="6" customWidth="1"/>
    <col min="5" max="5" width="14.42578125" customWidth="1"/>
    <col min="6" max="6" width="9.7109375" customWidth="1"/>
    <col min="8" max="8" width="10.7109375" customWidth="1"/>
    <col min="9" max="9" width="3.85546875" customWidth="1"/>
    <col min="10" max="10" width="4.140625" customWidth="1"/>
    <col min="11" max="11" width="12" customWidth="1"/>
    <col min="13" max="13" width="5.140625" customWidth="1"/>
    <col min="14" max="14" width="12.5703125" customWidth="1"/>
    <col min="16" max="16" width="7" customWidth="1"/>
    <col min="17" max="17" width="10.42578125" customWidth="1"/>
  </cols>
  <sheetData>
    <row r="1" spans="1:18" x14ac:dyDescent="0.25">
      <c r="A1" t="s">
        <v>65</v>
      </c>
      <c r="F1" t="s">
        <v>63</v>
      </c>
      <c r="K1" t="s">
        <v>64</v>
      </c>
      <c r="N1" t="s">
        <v>66</v>
      </c>
      <c r="Q1" t="s">
        <v>67</v>
      </c>
    </row>
    <row r="2" spans="1:18" x14ac:dyDescent="0.25">
      <c r="A2" t="s">
        <v>61</v>
      </c>
      <c r="B2" t="s">
        <v>62</v>
      </c>
      <c r="F2" t="s">
        <v>61</v>
      </c>
      <c r="G2" t="s">
        <v>62</v>
      </c>
      <c r="K2" t="s">
        <v>61</v>
      </c>
      <c r="L2" t="s">
        <v>62</v>
      </c>
      <c r="N2" t="s">
        <v>61</v>
      </c>
      <c r="O2" t="s">
        <v>62</v>
      </c>
      <c r="Q2" t="s">
        <v>61</v>
      </c>
      <c r="R2" t="s">
        <v>62</v>
      </c>
    </row>
    <row r="3" spans="1:18" x14ac:dyDescent="0.25">
      <c r="A3" s="155">
        <v>42675</v>
      </c>
      <c r="B3">
        <v>1509652.25</v>
      </c>
      <c r="C3" s="156">
        <f>B3/1000</f>
        <v>1509.6522500000001</v>
      </c>
      <c r="F3" s="155">
        <v>42675</v>
      </c>
      <c r="G3">
        <v>666.68</v>
      </c>
      <c r="H3" s="156">
        <f>(G3+L3+O3+R3)/1000</f>
        <v>257.13779</v>
      </c>
      <c r="K3" s="155">
        <v>42675</v>
      </c>
      <c r="L3">
        <v>69705.88</v>
      </c>
      <c r="N3" s="155">
        <v>42675</v>
      </c>
      <c r="O3">
        <v>58159.07</v>
      </c>
      <c r="Q3" s="155">
        <v>42675</v>
      </c>
      <c r="R3">
        <v>128606.16</v>
      </c>
    </row>
    <row r="4" spans="1:18" x14ac:dyDescent="0.25">
      <c r="A4" s="155">
        <v>42676</v>
      </c>
      <c r="B4">
        <v>1583426.5</v>
      </c>
      <c r="C4" s="156">
        <f t="shared" ref="C4:C32" si="0">B4/1000</f>
        <v>1583.4265</v>
      </c>
      <c r="F4" s="155">
        <v>42676</v>
      </c>
      <c r="G4">
        <v>707.06</v>
      </c>
      <c r="H4" s="156">
        <f t="shared" ref="H4:H32" si="1">(G4+L4+O4+R4)/1000</f>
        <v>266.71436</v>
      </c>
      <c r="K4" s="155">
        <v>42676</v>
      </c>
      <c r="L4">
        <v>71996.179999999993</v>
      </c>
      <c r="N4" s="155">
        <v>42676</v>
      </c>
      <c r="O4">
        <v>61823.81</v>
      </c>
      <c r="Q4" s="155">
        <v>42676</v>
      </c>
      <c r="R4">
        <v>132187.31</v>
      </c>
    </row>
    <row r="5" spans="1:18" x14ac:dyDescent="0.25">
      <c r="A5" s="155">
        <v>42677</v>
      </c>
      <c r="B5">
        <v>1443396.38</v>
      </c>
      <c r="C5" s="156">
        <f t="shared" si="0"/>
        <v>1443.3963799999999</v>
      </c>
      <c r="F5" s="155">
        <v>42677</v>
      </c>
      <c r="G5">
        <v>679.3</v>
      </c>
      <c r="H5" s="156">
        <f t="shared" si="1"/>
        <v>255.02094</v>
      </c>
      <c r="K5" s="155">
        <v>42677</v>
      </c>
      <c r="L5">
        <v>68879.42</v>
      </c>
      <c r="N5" s="155">
        <v>42677</v>
      </c>
      <c r="O5">
        <v>63261.07</v>
      </c>
      <c r="Q5" s="155">
        <v>42677</v>
      </c>
      <c r="R5">
        <v>122201.15</v>
      </c>
    </row>
    <row r="6" spans="1:18" x14ac:dyDescent="0.25">
      <c r="A6" s="155">
        <v>42678</v>
      </c>
      <c r="B6">
        <v>1501820.38</v>
      </c>
      <c r="C6" s="156">
        <f t="shared" si="0"/>
        <v>1501.8203799999999</v>
      </c>
      <c r="F6" s="155">
        <v>42678</v>
      </c>
      <c r="G6">
        <v>638.45000000000005</v>
      </c>
      <c r="H6" s="156">
        <f t="shared" si="1"/>
        <v>259.19824</v>
      </c>
      <c r="K6" s="155">
        <v>42678</v>
      </c>
      <c r="L6">
        <v>68153.48</v>
      </c>
      <c r="N6" s="155">
        <v>42678</v>
      </c>
      <c r="O6">
        <v>67550.880000000005</v>
      </c>
      <c r="Q6" s="155">
        <v>42678</v>
      </c>
      <c r="R6">
        <v>122855.43</v>
      </c>
    </row>
    <row r="7" spans="1:18" x14ac:dyDescent="0.25">
      <c r="A7" s="155">
        <v>42679</v>
      </c>
      <c r="B7">
        <v>1518083.13</v>
      </c>
      <c r="C7" s="156">
        <f t="shared" si="0"/>
        <v>1518.08313</v>
      </c>
      <c r="F7" s="155">
        <v>42679</v>
      </c>
      <c r="G7">
        <v>716.48</v>
      </c>
      <c r="H7" s="156">
        <f t="shared" si="1"/>
        <v>264.34995000000004</v>
      </c>
      <c r="K7" s="155">
        <v>42679</v>
      </c>
      <c r="L7">
        <v>67984.52</v>
      </c>
      <c r="N7" s="155">
        <v>42679</v>
      </c>
      <c r="O7">
        <v>67547.7</v>
      </c>
      <c r="Q7" s="155">
        <v>42679</v>
      </c>
      <c r="R7">
        <v>128101.25</v>
      </c>
    </row>
    <row r="8" spans="1:18" x14ac:dyDescent="0.25">
      <c r="A8" s="155">
        <v>42680</v>
      </c>
      <c r="B8">
        <v>1518780.38</v>
      </c>
      <c r="C8" s="156">
        <f t="shared" si="0"/>
        <v>1518.7803799999999</v>
      </c>
      <c r="F8" s="155">
        <v>42680</v>
      </c>
      <c r="G8">
        <v>693.41</v>
      </c>
      <c r="H8" s="156">
        <f t="shared" si="1"/>
        <v>257.78194999999999</v>
      </c>
      <c r="K8" s="155">
        <v>42680</v>
      </c>
      <c r="L8">
        <v>68096.800000000003</v>
      </c>
      <c r="N8" s="155">
        <v>42680</v>
      </c>
      <c r="O8">
        <v>64894.44</v>
      </c>
      <c r="Q8" s="155">
        <v>42680</v>
      </c>
      <c r="R8">
        <v>124097.3</v>
      </c>
    </row>
    <row r="9" spans="1:18" x14ac:dyDescent="0.25">
      <c r="A9" s="155">
        <v>42681</v>
      </c>
      <c r="B9">
        <v>1256962.75</v>
      </c>
      <c r="C9" s="156">
        <f t="shared" si="0"/>
        <v>1256.9627499999999</v>
      </c>
      <c r="F9" s="155">
        <v>42681</v>
      </c>
      <c r="G9">
        <v>563.41999999999996</v>
      </c>
      <c r="H9" s="156">
        <f t="shared" si="1"/>
        <v>187.99610000000001</v>
      </c>
      <c r="K9" s="155">
        <v>42681</v>
      </c>
      <c r="L9">
        <v>47845.77</v>
      </c>
      <c r="N9" s="155">
        <v>42681</v>
      </c>
      <c r="O9">
        <v>52825.03</v>
      </c>
      <c r="Q9" s="155">
        <v>42681</v>
      </c>
      <c r="R9">
        <v>86761.88</v>
      </c>
    </row>
    <row r="10" spans="1:18" x14ac:dyDescent="0.25">
      <c r="A10" s="155">
        <v>42682</v>
      </c>
      <c r="B10">
        <v>1352861.63</v>
      </c>
      <c r="C10" s="156">
        <f t="shared" si="0"/>
        <v>1352.8616299999999</v>
      </c>
      <c r="F10" s="155">
        <v>42682</v>
      </c>
      <c r="G10">
        <v>582.96</v>
      </c>
      <c r="H10" s="156">
        <f t="shared" si="1"/>
        <v>200.79703999999998</v>
      </c>
      <c r="K10" s="155">
        <v>42682</v>
      </c>
      <c r="L10">
        <v>50435.68</v>
      </c>
      <c r="N10" s="155">
        <v>42682</v>
      </c>
      <c r="O10">
        <v>54488.38</v>
      </c>
      <c r="Q10" s="155">
        <v>42682</v>
      </c>
      <c r="R10">
        <v>95290.02</v>
      </c>
    </row>
    <row r="11" spans="1:18" x14ac:dyDescent="0.25">
      <c r="A11" s="155">
        <v>42683</v>
      </c>
      <c r="B11">
        <v>1366155</v>
      </c>
      <c r="C11" s="156">
        <f t="shared" si="0"/>
        <v>1366.155</v>
      </c>
      <c r="F11" s="155">
        <v>42683</v>
      </c>
      <c r="G11">
        <v>562.5</v>
      </c>
      <c r="H11" s="156">
        <f t="shared" si="1"/>
        <v>204.80971</v>
      </c>
      <c r="K11" s="155">
        <v>42683</v>
      </c>
      <c r="L11">
        <v>53589.07</v>
      </c>
      <c r="N11" s="155">
        <v>42683</v>
      </c>
      <c r="O11">
        <v>54194.45</v>
      </c>
      <c r="Q11" s="155">
        <v>42683</v>
      </c>
      <c r="R11">
        <v>96463.69</v>
      </c>
    </row>
    <row r="12" spans="1:18" x14ac:dyDescent="0.25">
      <c r="A12" s="155">
        <v>42684</v>
      </c>
      <c r="B12">
        <v>1282635.8799999999</v>
      </c>
      <c r="C12" s="156">
        <f t="shared" si="0"/>
        <v>1282.6358799999998</v>
      </c>
      <c r="F12" s="155">
        <v>42684</v>
      </c>
      <c r="G12">
        <v>514.20000000000005</v>
      </c>
      <c r="H12" s="156">
        <f t="shared" si="1"/>
        <v>181.96038000000001</v>
      </c>
      <c r="K12" s="155">
        <v>42684</v>
      </c>
      <c r="L12">
        <v>46188.3</v>
      </c>
      <c r="N12" s="155">
        <v>42684</v>
      </c>
      <c r="O12">
        <v>48465.02</v>
      </c>
      <c r="Q12" s="155">
        <v>42684</v>
      </c>
      <c r="R12">
        <v>86792.86</v>
      </c>
    </row>
    <row r="13" spans="1:18" x14ac:dyDescent="0.25">
      <c r="A13" s="155">
        <v>42685</v>
      </c>
      <c r="B13">
        <v>1433255</v>
      </c>
      <c r="C13" s="156">
        <f t="shared" si="0"/>
        <v>1433.2550000000001</v>
      </c>
      <c r="E13" t="s">
        <v>68</v>
      </c>
      <c r="F13" s="155">
        <v>42685</v>
      </c>
      <c r="G13">
        <v>629.71</v>
      </c>
      <c r="H13" s="156">
        <f t="shared" si="1"/>
        <v>230.96045999999998</v>
      </c>
      <c r="K13" s="155">
        <v>42685</v>
      </c>
      <c r="L13">
        <v>62836.34</v>
      </c>
      <c r="N13" s="155">
        <v>42685</v>
      </c>
      <c r="O13">
        <v>51541.56</v>
      </c>
      <c r="Q13" s="155">
        <v>42685</v>
      </c>
      <c r="R13">
        <v>115952.85</v>
      </c>
    </row>
    <row r="14" spans="1:18" x14ac:dyDescent="0.25">
      <c r="A14" s="155">
        <v>42686</v>
      </c>
      <c r="B14">
        <v>1512813.5</v>
      </c>
      <c r="C14" s="156">
        <f t="shared" si="0"/>
        <v>1512.8135</v>
      </c>
      <c r="F14" s="155">
        <v>42686</v>
      </c>
      <c r="G14">
        <v>645.71</v>
      </c>
      <c r="H14" s="156">
        <f t="shared" si="1"/>
        <v>249.23585999999997</v>
      </c>
      <c r="K14" s="155">
        <v>42686</v>
      </c>
      <c r="L14">
        <v>66515.25</v>
      </c>
      <c r="N14" s="155">
        <v>42686</v>
      </c>
      <c r="O14">
        <v>59018.63</v>
      </c>
      <c r="Q14" s="155">
        <v>42686</v>
      </c>
      <c r="R14">
        <v>123056.27</v>
      </c>
    </row>
    <row r="15" spans="1:18" x14ac:dyDescent="0.25">
      <c r="A15" s="155">
        <v>42687</v>
      </c>
      <c r="B15">
        <v>1608918.63</v>
      </c>
      <c r="C15" s="156">
        <f t="shared" si="0"/>
        <v>1608.9186299999999</v>
      </c>
      <c r="F15" s="155">
        <v>42687</v>
      </c>
      <c r="G15">
        <v>690.43</v>
      </c>
      <c r="H15" s="156">
        <f t="shared" si="1"/>
        <v>259.99633999999998</v>
      </c>
      <c r="K15" s="155">
        <v>42687</v>
      </c>
      <c r="L15">
        <v>67773.05</v>
      </c>
      <c r="N15" s="155">
        <v>42687</v>
      </c>
      <c r="O15">
        <v>63544.02</v>
      </c>
      <c r="Q15" s="155">
        <v>42687</v>
      </c>
      <c r="R15">
        <v>127988.84</v>
      </c>
    </row>
    <row r="16" spans="1:18" x14ac:dyDescent="0.25">
      <c r="A16" s="155">
        <v>42688</v>
      </c>
      <c r="B16">
        <v>1581329.5</v>
      </c>
      <c r="C16" s="156">
        <f t="shared" si="0"/>
        <v>1581.3295000000001</v>
      </c>
      <c r="F16" s="155">
        <v>42688</v>
      </c>
      <c r="G16">
        <v>684.93</v>
      </c>
      <c r="H16" s="156">
        <f t="shared" si="1"/>
        <v>269.41018999999994</v>
      </c>
      <c r="K16" s="155">
        <v>42688</v>
      </c>
      <c r="L16">
        <v>70289.399999999994</v>
      </c>
      <c r="N16" s="155">
        <v>42688</v>
      </c>
      <c r="O16">
        <v>69447.02</v>
      </c>
      <c r="Q16" s="155">
        <v>42688</v>
      </c>
      <c r="R16">
        <v>128988.84</v>
      </c>
    </row>
    <row r="17" spans="1:18" x14ac:dyDescent="0.25">
      <c r="A17" s="155">
        <v>42689</v>
      </c>
      <c r="B17">
        <v>1592843.38</v>
      </c>
      <c r="C17" s="156">
        <f t="shared" si="0"/>
        <v>1592.8433799999998</v>
      </c>
      <c r="F17" s="155">
        <v>42689</v>
      </c>
      <c r="G17">
        <v>732.76</v>
      </c>
      <c r="H17" s="156">
        <f t="shared" si="1"/>
        <v>285.86131</v>
      </c>
      <c r="K17" s="155">
        <v>42689</v>
      </c>
      <c r="L17">
        <v>75373.38</v>
      </c>
      <c r="N17" s="155">
        <v>42689</v>
      </c>
      <c r="O17">
        <v>69615.259999999995</v>
      </c>
      <c r="Q17" s="155">
        <v>42689</v>
      </c>
      <c r="R17">
        <v>140139.91</v>
      </c>
    </row>
    <row r="18" spans="1:18" x14ac:dyDescent="0.25">
      <c r="A18" s="155">
        <v>42690</v>
      </c>
      <c r="B18">
        <v>1647517.5</v>
      </c>
      <c r="C18" s="156">
        <f t="shared" si="0"/>
        <v>1647.5174999999999</v>
      </c>
      <c r="F18" s="155">
        <v>42690</v>
      </c>
      <c r="G18">
        <v>723.44</v>
      </c>
      <c r="H18" s="156">
        <f t="shared" si="1"/>
        <v>280.47340000000003</v>
      </c>
      <c r="K18" s="155">
        <v>42690</v>
      </c>
      <c r="L18">
        <v>73901.649999999994</v>
      </c>
      <c r="N18" s="155">
        <v>42690</v>
      </c>
      <c r="O18">
        <v>63090.17</v>
      </c>
      <c r="Q18" s="155">
        <v>42690</v>
      </c>
      <c r="R18">
        <v>142758.14000000001</v>
      </c>
    </row>
    <row r="19" spans="1:18" x14ac:dyDescent="0.25">
      <c r="A19" s="155">
        <v>42691</v>
      </c>
      <c r="B19">
        <v>1723143.88</v>
      </c>
      <c r="C19" s="156">
        <f t="shared" si="0"/>
        <v>1723.1438799999999</v>
      </c>
      <c r="F19" s="155">
        <v>42691</v>
      </c>
      <c r="G19">
        <v>773.77</v>
      </c>
      <c r="H19" s="156">
        <f t="shared" si="1"/>
        <v>281.42760000000004</v>
      </c>
      <c r="K19" s="155">
        <v>42691</v>
      </c>
      <c r="L19">
        <v>74706.820000000007</v>
      </c>
      <c r="N19" s="155">
        <v>42691</v>
      </c>
      <c r="O19">
        <v>63655.06</v>
      </c>
      <c r="Q19" s="155">
        <v>42691</v>
      </c>
      <c r="R19">
        <v>142291.95000000001</v>
      </c>
    </row>
    <row r="20" spans="1:18" x14ac:dyDescent="0.25">
      <c r="A20" s="155">
        <v>42692</v>
      </c>
      <c r="B20">
        <v>1717296.75</v>
      </c>
      <c r="C20" s="156">
        <f t="shared" si="0"/>
        <v>1717.29675</v>
      </c>
      <c r="F20" s="155">
        <v>42692</v>
      </c>
      <c r="G20">
        <v>747.67</v>
      </c>
      <c r="H20" s="156">
        <f t="shared" si="1"/>
        <v>273.96103000000005</v>
      </c>
      <c r="K20" s="155">
        <v>42692</v>
      </c>
      <c r="L20">
        <v>75685.95</v>
      </c>
      <c r="N20" s="155">
        <v>42692</v>
      </c>
      <c r="O20">
        <v>54415.13</v>
      </c>
      <c r="Q20" s="155">
        <v>42692</v>
      </c>
      <c r="R20">
        <v>143112.28</v>
      </c>
    </row>
    <row r="21" spans="1:18" x14ac:dyDescent="0.25">
      <c r="A21" s="155">
        <v>42693</v>
      </c>
      <c r="B21">
        <v>1735771.25</v>
      </c>
      <c r="C21" s="156">
        <f t="shared" si="0"/>
        <v>1735.77125</v>
      </c>
      <c r="F21" s="155">
        <v>42693</v>
      </c>
      <c r="G21">
        <v>772.06</v>
      </c>
      <c r="H21" s="156">
        <f t="shared" si="1"/>
        <v>271.10802999999999</v>
      </c>
      <c r="K21" s="155">
        <v>42693</v>
      </c>
      <c r="L21">
        <v>73177.509999999995</v>
      </c>
      <c r="N21" s="155">
        <v>42693</v>
      </c>
      <c r="O21">
        <v>55819.19</v>
      </c>
      <c r="Q21" s="155">
        <v>42693</v>
      </c>
      <c r="R21">
        <v>141339.26999999999</v>
      </c>
    </row>
    <row r="22" spans="1:18" x14ac:dyDescent="0.25">
      <c r="A22" s="155">
        <v>42694</v>
      </c>
      <c r="B22">
        <v>1803094.75</v>
      </c>
      <c r="C22" s="156">
        <f t="shared" si="0"/>
        <v>1803.09475</v>
      </c>
      <c r="F22" s="155">
        <v>42694</v>
      </c>
      <c r="G22">
        <v>813.26</v>
      </c>
      <c r="H22" s="156">
        <f t="shared" si="1"/>
        <v>284.00562000000002</v>
      </c>
      <c r="K22" s="155">
        <v>42694</v>
      </c>
      <c r="L22">
        <v>74991.72</v>
      </c>
      <c r="N22" s="155">
        <v>42694</v>
      </c>
      <c r="O22">
        <v>61973.51</v>
      </c>
      <c r="Q22" s="155">
        <v>42694</v>
      </c>
      <c r="R22">
        <v>146227.13</v>
      </c>
    </row>
    <row r="23" spans="1:18" x14ac:dyDescent="0.25">
      <c r="A23" s="155">
        <v>42695</v>
      </c>
      <c r="B23">
        <v>1838329.63</v>
      </c>
      <c r="C23" s="156">
        <f t="shared" si="0"/>
        <v>1838.32963</v>
      </c>
      <c r="F23" s="155">
        <v>42695</v>
      </c>
      <c r="G23">
        <v>857.35</v>
      </c>
      <c r="H23" s="156">
        <f t="shared" si="1"/>
        <v>301.06354000000005</v>
      </c>
      <c r="K23" s="155">
        <v>42695</v>
      </c>
      <c r="L23">
        <v>80800.27</v>
      </c>
      <c r="N23" s="155">
        <v>42695</v>
      </c>
      <c r="O23">
        <v>68432.759999999995</v>
      </c>
      <c r="Q23" s="155">
        <v>42695</v>
      </c>
      <c r="R23">
        <v>150973.16</v>
      </c>
    </row>
    <row r="24" spans="1:18" x14ac:dyDescent="0.25">
      <c r="A24" s="155">
        <v>42696</v>
      </c>
      <c r="B24">
        <v>1857711.75</v>
      </c>
      <c r="C24" s="156">
        <f t="shared" si="0"/>
        <v>1857.7117499999999</v>
      </c>
      <c r="F24" s="155">
        <v>42696</v>
      </c>
      <c r="G24">
        <v>884.89</v>
      </c>
      <c r="H24" s="156">
        <f t="shared" si="1"/>
        <v>320.53855999999996</v>
      </c>
      <c r="K24" s="155">
        <v>42696</v>
      </c>
      <c r="L24">
        <v>83830.39</v>
      </c>
      <c r="N24" s="155">
        <v>42696</v>
      </c>
      <c r="O24">
        <v>76258.7</v>
      </c>
      <c r="Q24" s="155">
        <v>42696</v>
      </c>
      <c r="R24">
        <v>159564.57999999999</v>
      </c>
    </row>
    <row r="25" spans="1:18" x14ac:dyDescent="0.25">
      <c r="A25" s="155">
        <v>42697</v>
      </c>
      <c r="B25">
        <v>1901648.13</v>
      </c>
      <c r="C25" s="156">
        <f t="shared" si="0"/>
        <v>1901.6481299999998</v>
      </c>
      <c r="F25" s="155">
        <v>42697</v>
      </c>
      <c r="G25">
        <v>915.88</v>
      </c>
      <c r="H25" s="156">
        <f t="shared" si="1"/>
        <v>324.15919000000002</v>
      </c>
      <c r="K25" s="155">
        <v>42697</v>
      </c>
      <c r="L25">
        <v>85753.27</v>
      </c>
      <c r="N25" s="155">
        <v>42697</v>
      </c>
      <c r="O25">
        <v>78058.289999999994</v>
      </c>
      <c r="Q25" s="155">
        <v>42697</v>
      </c>
      <c r="R25">
        <v>159431.75</v>
      </c>
    </row>
    <row r="26" spans="1:18" x14ac:dyDescent="0.25">
      <c r="A26" s="155">
        <v>42698</v>
      </c>
      <c r="B26">
        <v>1874366.88</v>
      </c>
      <c r="C26" s="156">
        <f t="shared" si="0"/>
        <v>1874.3668799999998</v>
      </c>
      <c r="F26" s="155">
        <v>42698</v>
      </c>
      <c r="G26">
        <v>883.66</v>
      </c>
      <c r="H26" s="156">
        <f t="shared" si="1"/>
        <v>321.79659999999996</v>
      </c>
      <c r="K26" s="155">
        <v>42698</v>
      </c>
      <c r="L26">
        <v>85777.63</v>
      </c>
      <c r="N26" s="155">
        <v>42698</v>
      </c>
      <c r="O26">
        <v>74497.08</v>
      </c>
      <c r="Q26" s="155">
        <v>42698</v>
      </c>
      <c r="R26">
        <v>160638.23000000001</v>
      </c>
    </row>
    <row r="27" spans="1:18" x14ac:dyDescent="0.25">
      <c r="A27" s="155">
        <v>42699</v>
      </c>
      <c r="B27">
        <v>1838165.25</v>
      </c>
      <c r="C27" s="156">
        <f t="shared" si="0"/>
        <v>1838.16525</v>
      </c>
      <c r="F27" s="155">
        <v>42699</v>
      </c>
      <c r="G27">
        <v>882.16</v>
      </c>
      <c r="H27" s="156">
        <f t="shared" si="1"/>
        <v>316.89815000000004</v>
      </c>
      <c r="K27" s="155">
        <v>42699</v>
      </c>
      <c r="L27">
        <v>83364.55</v>
      </c>
      <c r="N27" s="155">
        <v>42699</v>
      </c>
      <c r="O27">
        <v>73010.13</v>
      </c>
      <c r="Q27" s="155">
        <v>42699</v>
      </c>
      <c r="R27">
        <v>159641.31</v>
      </c>
    </row>
    <row r="28" spans="1:18" x14ac:dyDescent="0.25">
      <c r="A28" s="155">
        <v>42700</v>
      </c>
      <c r="B28">
        <v>1813134.75</v>
      </c>
      <c r="C28" s="156">
        <f t="shared" si="0"/>
        <v>1813.1347499999999</v>
      </c>
      <c r="F28" s="155">
        <v>42700</v>
      </c>
      <c r="G28">
        <v>857.2</v>
      </c>
      <c r="H28" s="156">
        <f t="shared" si="1"/>
        <v>296.49279000000001</v>
      </c>
      <c r="K28" s="155">
        <v>42700</v>
      </c>
      <c r="L28">
        <v>76856.94</v>
      </c>
      <c r="N28" s="155">
        <v>42700</v>
      </c>
      <c r="O28">
        <v>68495.48</v>
      </c>
      <c r="Q28" s="155">
        <v>42700</v>
      </c>
      <c r="R28">
        <v>150283.17000000001</v>
      </c>
    </row>
    <row r="29" spans="1:18" x14ac:dyDescent="0.25">
      <c r="A29" s="155">
        <v>42701</v>
      </c>
      <c r="B29">
        <v>1759885.13</v>
      </c>
      <c r="C29" s="156">
        <f t="shared" si="0"/>
        <v>1759.8851299999999</v>
      </c>
      <c r="F29" s="155">
        <v>42701</v>
      </c>
      <c r="G29">
        <v>839.6</v>
      </c>
      <c r="H29" s="156">
        <f t="shared" si="1"/>
        <v>283.82064000000003</v>
      </c>
      <c r="K29" s="155">
        <v>42701</v>
      </c>
      <c r="L29">
        <v>74241.23</v>
      </c>
      <c r="N29" s="155">
        <v>42701</v>
      </c>
      <c r="O29">
        <v>65369</v>
      </c>
      <c r="Q29" s="155">
        <v>42701</v>
      </c>
      <c r="R29">
        <v>143370.81</v>
      </c>
    </row>
    <row r="30" spans="1:18" x14ac:dyDescent="0.25">
      <c r="A30" s="155">
        <v>42702</v>
      </c>
      <c r="B30">
        <v>1537680.63</v>
      </c>
      <c r="C30" s="156">
        <f t="shared" si="0"/>
        <v>1537.6806299999998</v>
      </c>
      <c r="F30" s="155">
        <v>42702</v>
      </c>
      <c r="G30">
        <v>794.78</v>
      </c>
      <c r="H30" s="156">
        <f t="shared" si="1"/>
        <v>277.24835999999999</v>
      </c>
      <c r="K30" s="155">
        <v>42702</v>
      </c>
      <c r="L30">
        <v>71762.649999999994</v>
      </c>
      <c r="N30" s="155">
        <v>42702</v>
      </c>
      <c r="O30">
        <v>66251.34</v>
      </c>
      <c r="Q30" s="155">
        <v>42702</v>
      </c>
      <c r="R30">
        <v>138439.59</v>
      </c>
    </row>
    <row r="31" spans="1:18" x14ac:dyDescent="0.25">
      <c r="A31" s="155">
        <v>42703</v>
      </c>
      <c r="B31">
        <v>1624035.88</v>
      </c>
      <c r="C31" s="156">
        <f t="shared" si="0"/>
        <v>1624.0358799999999</v>
      </c>
      <c r="F31" s="155">
        <v>42703</v>
      </c>
      <c r="G31">
        <v>844.52</v>
      </c>
      <c r="H31" s="156">
        <f t="shared" si="1"/>
        <v>299.65828000000005</v>
      </c>
      <c r="K31" s="155">
        <v>42703</v>
      </c>
      <c r="L31">
        <v>78399.66</v>
      </c>
      <c r="N31" s="155">
        <v>42703</v>
      </c>
      <c r="O31">
        <v>69644.52</v>
      </c>
      <c r="Q31" s="155">
        <v>42703</v>
      </c>
      <c r="R31">
        <v>150769.57999999999</v>
      </c>
    </row>
    <row r="32" spans="1:18" x14ac:dyDescent="0.25">
      <c r="A32" s="155">
        <v>42704</v>
      </c>
      <c r="B32">
        <v>1818218.13</v>
      </c>
      <c r="C32" s="156">
        <f t="shared" si="0"/>
        <v>1818.21813</v>
      </c>
      <c r="F32" s="155">
        <v>42704</v>
      </c>
      <c r="G32">
        <v>926.41</v>
      </c>
      <c r="H32" s="156">
        <f t="shared" si="1"/>
        <v>345.39444000000009</v>
      </c>
      <c r="K32" s="155">
        <v>42704</v>
      </c>
      <c r="L32">
        <v>92301.49</v>
      </c>
      <c r="N32" s="155">
        <v>42704</v>
      </c>
      <c r="O32">
        <v>74928.63</v>
      </c>
      <c r="Q32" s="155">
        <v>42704</v>
      </c>
      <c r="R32">
        <v>177237.91</v>
      </c>
    </row>
    <row r="33" spans="6:6" x14ac:dyDescent="0.25">
      <c r="F33" s="155"/>
    </row>
    <row r="34" spans="6:6" x14ac:dyDescent="0.25">
      <c r="F34" s="1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2016-12-05T17:22:11Z</cp:lastPrinted>
  <dcterms:created xsi:type="dcterms:W3CDTF">2016-10-07T07:24:19Z</dcterms:created>
  <dcterms:modified xsi:type="dcterms:W3CDTF">2016-12-08T09:19:18Z</dcterms:modified>
</cp:coreProperties>
</file>