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YTIN-SN\Desktop\ФХП\"/>
    </mc:Choice>
  </mc:AlternateContent>
  <bookViews>
    <workbookView xWindow="5445" yWindow="90" windowWidth="19695" windowHeight="13125"/>
  </bookViews>
  <sheets>
    <sheet name="Лист1" sheetId="1" r:id="rId1"/>
    <sheet name="Лист2" sheetId="2" r:id="rId2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G31" i="2" l="1"/>
  <c r="G32" i="2"/>
  <c r="G30" i="2"/>
  <c r="AD11" i="1" l="1"/>
  <c r="AE11" i="1"/>
  <c r="AC42" i="1"/>
  <c r="Q11" i="1"/>
  <c r="T11" i="1"/>
  <c r="W11" i="1"/>
  <c r="Q12" i="1"/>
  <c r="T12" i="1"/>
  <c r="W12" i="1"/>
  <c r="AD12" i="1"/>
  <c r="AE12" i="1" s="1"/>
  <c r="Q13" i="1"/>
  <c r="T13" i="1"/>
  <c r="W13" i="1"/>
  <c r="AD13" i="1"/>
  <c r="AE13" i="1" s="1"/>
  <c r="Q14" i="1"/>
  <c r="T14" i="1"/>
  <c r="W14" i="1"/>
  <c r="AD14" i="1"/>
  <c r="AE14" i="1" s="1"/>
  <c r="Q15" i="1"/>
  <c r="T15" i="1"/>
  <c r="W15" i="1"/>
  <c r="AD15" i="1"/>
  <c r="AE15" i="1"/>
  <c r="Q16" i="1"/>
  <c r="T16" i="1"/>
  <c r="W16" i="1"/>
  <c r="AD16" i="1"/>
  <c r="AE16" i="1" s="1"/>
  <c r="Q17" i="1"/>
  <c r="T17" i="1"/>
  <c r="W17" i="1"/>
  <c r="AD17" i="1"/>
  <c r="AE17" i="1" s="1"/>
  <c r="Q18" i="1"/>
  <c r="T18" i="1"/>
  <c r="W18" i="1"/>
  <c r="AD18" i="1"/>
  <c r="AE18" i="1" s="1"/>
  <c r="Q19" i="1"/>
  <c r="T19" i="1"/>
  <c r="W19" i="1"/>
  <c r="AD19" i="1"/>
  <c r="AE19" i="1"/>
  <c r="Q20" i="1"/>
  <c r="T20" i="1"/>
  <c r="W20" i="1"/>
  <c r="AD20" i="1"/>
  <c r="AE20" i="1" s="1"/>
  <c r="Q21" i="1"/>
  <c r="T21" i="1"/>
  <c r="W21" i="1"/>
  <c r="AD21" i="1"/>
  <c r="AE21" i="1" s="1"/>
  <c r="Q22" i="1"/>
  <c r="T22" i="1"/>
  <c r="W22" i="1"/>
  <c r="AD22" i="1"/>
  <c r="AE22" i="1" s="1"/>
  <c r="Q23" i="1"/>
  <c r="T23" i="1"/>
  <c r="W23" i="1"/>
  <c r="AD23" i="1"/>
  <c r="AE23" i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/>
  <c r="S42" i="1"/>
  <c r="P42" i="1"/>
  <c r="T42" i="1"/>
  <c r="Q42" i="1" l="1"/>
</calcChain>
</file>

<file path=xl/sharedStrings.xml><?xml version="1.0" encoding="utf-8"?>
<sst xmlns="http://schemas.openxmlformats.org/spreadsheetml/2006/main" count="79" uniqueCount="68">
  <si>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</si>
  <si>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</si>
  <si>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</si>
  <si>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</si>
  <si>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</si>
  <si>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</si>
  <si>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</si>
  <si>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</si>
  <si>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</si>
  <si>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</si>
  <si>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</si>
  <si>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</si>
  <si>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</si>
  <si>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</si>
  <si>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</si>
  <si>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</si>
  <si>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</si>
  <si>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</si>
  <si>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</si>
  <si>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</si>
  <si>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</si>
  <si>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</si>
  <si>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</si>
  <si>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</si>
  <si>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</si>
  <si>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</si>
  <si>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</si>
  <si>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</si>
  <si>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</si>
  <si>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</si>
  <si>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</si>
  <si>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</si>
  <si>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</si>
  <si>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</si>
  <si>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</si>
  <si>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</si>
  <si>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</si>
  <si>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</si>
  <si>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</si>
  <si>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Всього :</t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</si>
  <si>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</si>
  <si>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</si>
  <si>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</si>
  <si>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</si>
  <si>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</si>
  <si>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</si>
  <si>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</si>
  <si>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</si>
  <si>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</si>
  <si>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</si>
  <si>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</si>
  <si>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відсутні</t>
  </si>
  <si>
    <t>&lt;0,0002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</si>
  <si>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</si>
  <si>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</si>
  <si>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</si>
  <si>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</si>
  <si>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</si>
  <si>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</si>
  <si>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переданого Харківським ЛВУМГ  та прийнятого ПАТ "Харківміськгаз"  по ГРС-3 м.Харків</t>
  </si>
  <si>
    <t>з газопроводу  ШХ  за період з 01.11.2016 по 30.11.2016</t>
  </si>
  <si>
    <t>Маршрут № 666</t>
  </si>
  <si>
    <t>Данные по ХГРС-3 за период 01.11.16 - 30.11.16</t>
  </si>
  <si>
    <t>Дата</t>
  </si>
  <si>
    <t xml:space="preserve"> V, м3</t>
  </si>
  <si>
    <t xml:space="preserve"> dP, %s</t>
  </si>
  <si>
    <t xml:space="preserve"> P, %s</t>
  </si>
  <si>
    <t xml:space="preserve"> T,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</si>
</sst>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55"/>
      <name val="Arial Cyr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23" fillId="0" borderId="6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8" fillId="2" borderId="6" xfId="0" applyNumberFormat="1" applyFont="1" applyFill="1" applyBorder="1" applyAlignment="1" applyProtection="1">
      <alignment horizontal="center" vertical="center" wrapText="1"/>
    </xf>
    <xf numFmtId="2" fontId="28" fillId="2" borderId="9" xfId="0" applyNumberFormat="1" applyFont="1" applyFill="1" applyBorder="1" applyAlignment="1" applyProtection="1">
      <alignment horizontal="center" vertical="center" wrapText="1"/>
    </xf>
    <xf numFmtId="2" fontId="28" fillId="2" borderId="12" xfId="0" applyNumberFormat="1" applyFont="1" applyFill="1" applyBorder="1" applyAlignment="1" applyProtection="1">
      <alignment horizontal="center" vertical="center" wrapText="1"/>
    </xf>
    <xf numFmtId="2" fontId="28" fillId="3" borderId="6" xfId="0" applyNumberFormat="1" applyFont="1" applyFill="1" applyBorder="1" applyAlignment="1" applyProtection="1">
      <alignment horizontal="center" vertical="center" wrapText="1"/>
    </xf>
    <xf numFmtId="2" fontId="28" fillId="3" borderId="9" xfId="0" applyNumberFormat="1" applyFont="1" applyFill="1" applyBorder="1" applyAlignment="1" applyProtection="1">
      <alignment horizontal="center" vertical="center" wrapText="1"/>
    </xf>
    <xf numFmtId="2" fontId="28" fillId="3" borderId="12" xfId="0" applyNumberFormat="1" applyFont="1" applyFill="1" applyBorder="1" applyAlignment="1" applyProtection="1">
      <alignment horizontal="center" vertical="center" wrapText="1"/>
    </xf>
    <xf numFmtId="2" fontId="28" fillId="4" borderId="16" xfId="0" applyNumberFormat="1" applyFont="1" applyFill="1" applyBorder="1" applyAlignment="1" applyProtection="1">
      <alignment horizontal="center" vertical="center" wrapText="1"/>
    </xf>
    <xf numFmtId="2" fontId="28" fillId="4" borderId="10" xfId="0" applyNumberFormat="1" applyFont="1" applyFill="1" applyBorder="1" applyAlignment="1" applyProtection="1">
      <alignment horizontal="center" vertical="center" wrapText="1"/>
    </xf>
    <xf numFmtId="2" fontId="28" fillId="4" borderId="13" xfId="0" applyNumberFormat="1" applyFont="1" applyFill="1" applyBorder="1" applyAlignment="1" applyProtection="1">
      <alignment horizontal="center" vertical="center" wrapText="1"/>
    </xf>
    <xf numFmtId="0" fontId="28" fillId="5" borderId="6" xfId="0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0" fontId="28" fillId="5" borderId="12" xfId="0" applyFont="1" applyFill="1" applyBorder="1" applyAlignment="1" applyProtection="1">
      <alignment horizontal="center" vertical="center" wrapText="1"/>
      <protection locked="0"/>
    </xf>
    <xf numFmtId="2" fontId="28" fillId="5" borderId="12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11" xfId="0" applyNumberFormat="1" applyFont="1" applyBorder="1" applyAlignment="1" applyProtection="1">
      <alignment horizont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164" fontId="28" fillId="0" borderId="12" xfId="0" applyNumberFormat="1" applyFont="1" applyBorder="1" applyAlignment="1" applyProtection="1">
      <alignment horizontal="center" vertical="center" wrapText="1"/>
      <protection locked="0"/>
    </xf>
    <xf numFmtId="165" fontId="30" fillId="0" borderId="17" xfId="0" applyNumberFormat="1" applyFont="1" applyBorder="1" applyAlignment="1" applyProtection="1">
      <alignment horizontal="center" vertical="center" wrapText="1"/>
    </xf>
    <xf numFmtId="165" fontId="29" fillId="0" borderId="18" xfId="0" applyNumberFormat="1" applyFont="1" applyBorder="1" applyAlignment="1" applyProtection="1">
      <alignment horizont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64" fontId="26" fillId="0" borderId="20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0" fillId="0" borderId="9" xfId="0" applyBorder="1" applyProtection="1"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7" fillId="3" borderId="21" xfId="0" applyFont="1" applyFill="1" applyBorder="1" applyAlignment="1" applyProtection="1">
      <alignment horizontal="center" wrapText="1"/>
    </xf>
    <xf numFmtId="0" fontId="27" fillId="3" borderId="6" xfId="0" applyFont="1" applyFill="1" applyBorder="1" applyAlignment="1" applyProtection="1">
      <alignment horizontal="center" wrapText="1"/>
    </xf>
    <xf numFmtId="0" fontId="27" fillId="0" borderId="21" xfId="0" applyFont="1" applyBorder="1" applyAlignment="1" applyProtection="1">
      <alignment horizontal="center" wrapText="1"/>
    </xf>
    <xf numFmtId="0" fontId="27" fillId="0" borderId="6" xfId="0" applyFont="1" applyBorder="1" applyAlignment="1" applyProtection="1">
      <alignment horizontal="center" wrapText="1"/>
    </xf>
    <xf numFmtId="0" fontId="27" fillId="2" borderId="21" xfId="0" applyFont="1" applyFill="1" applyBorder="1" applyAlignment="1" applyProtection="1">
      <alignment horizontal="center" wrapText="1"/>
    </xf>
    <xf numFmtId="0" fontId="27" fillId="2" borderId="6" xfId="0" applyFont="1" applyFill="1" applyBorder="1" applyAlignment="1" applyProtection="1">
      <alignment horizontal="center" wrapText="1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5" fillId="0" borderId="33" xfId="0" applyFont="1" applyBorder="1" applyAlignment="1" applyProtection="1">
      <alignment horizontal="center" vertical="center" textRotation="90" wrapText="1"/>
      <protection locked="0"/>
    </xf>
    <xf numFmtId="0" fontId="5" fillId="4" borderId="34" xfId="0" applyFont="1" applyFill="1" applyBorder="1" applyAlignment="1" applyProtection="1">
      <alignment horizontal="center" vertical="center" textRotation="90" wrapText="1"/>
      <protection locked="0"/>
    </xf>
    <xf numFmtId="0" fontId="5" fillId="4" borderId="33" xfId="0" applyFont="1" applyFill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textRotation="90" wrapText="1"/>
      <protection locked="0"/>
    </xf>
    <xf numFmtId="0" fontId="5" fillId="3" borderId="22" xfId="0" applyFont="1" applyFill="1" applyBorder="1" applyAlignment="1" applyProtection="1">
      <alignment horizontal="center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2" borderId="21" xfId="0" applyFont="1" applyFill="1" applyBorder="1" applyAlignment="1" applyProtection="1">
      <alignment horizontal="center" vertical="center" textRotation="90" wrapText="1"/>
      <protection locked="0"/>
    </xf>
    <xf numFmtId="0" fontId="5" fillId="2" borderId="22" xfId="0" applyFont="1" applyFill="1" applyBorder="1" applyAlignment="1" applyProtection="1">
      <alignment horizontal="center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7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left" vertical="center" textRotation="90" wrapText="1"/>
      <protection locked="0"/>
    </xf>
    <xf numFmtId="0" fontId="5" fillId="0" borderId="9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left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right" vertical="center" textRotation="90" wrapText="1"/>
      <protection locked="0"/>
    </xf>
    <xf numFmtId="0" fontId="5" fillId="0" borderId="9" xfId="0" applyFont="1" applyBorder="1" applyAlignment="1" applyProtection="1">
      <alignment horizontal="right" vertical="center" textRotation="90" wrapText="1"/>
      <protection locked="0"/>
    </xf>
    <xf numFmtId="0" fontId="5" fillId="0" borderId="12" xfId="0" applyFont="1" applyBorder="1" applyAlignment="1" applyProtection="1">
      <alignment horizontal="right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2" fontId="32" fillId="5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2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32" fillId="5" borderId="6" xfId="0" applyNumberFormat="1" applyFont="1" applyFill="1" applyBorder="1" applyAlignment="1" applyProtection="1">
      <alignment horizontal="center" wrapText="1"/>
      <protection locked="0"/>
    </xf>
    <xf numFmtId="2" fontId="32" fillId="5" borderId="9" xfId="0" applyNumberFormat="1" applyFont="1" applyFill="1" applyBorder="1" applyAlignment="1" applyProtection="1">
      <alignment horizontal="center" wrapText="1"/>
      <protection locked="0"/>
    </xf>
    <xf numFmtId="2" fontId="3" fillId="5" borderId="9" xfId="0" applyNumberFormat="1" applyFont="1" applyFill="1" applyBorder="1" applyAlignment="1" applyProtection="1">
      <alignment horizontal="center" wrapText="1"/>
      <protection locked="0"/>
    </xf>
    <xf numFmtId="166" fontId="32" fillId="0" borderId="15" xfId="0" applyNumberFormat="1" applyFont="1" applyBorder="1" applyAlignment="1" applyProtection="1">
      <alignment horizontal="center" wrapText="1"/>
      <protection locked="0"/>
    </xf>
    <xf numFmtId="166" fontId="32" fillId="0" borderId="6" xfId="0" applyNumberFormat="1" applyFont="1" applyBorder="1" applyAlignment="1" applyProtection="1">
      <alignment horizontal="center" wrapText="1"/>
      <protection locked="0"/>
    </xf>
    <xf numFmtId="164" fontId="32" fillId="0" borderId="6" xfId="0" applyNumberFormat="1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166" fontId="32" fillId="0" borderId="8" xfId="0" applyNumberFormat="1" applyFont="1" applyBorder="1" applyAlignment="1" applyProtection="1">
      <alignment horizontal="center" wrapText="1"/>
      <protection locked="0"/>
    </xf>
    <xf numFmtId="166" fontId="32" fillId="0" borderId="9" xfId="0" applyNumberFormat="1" applyFont="1" applyBorder="1" applyAlignment="1" applyProtection="1">
      <alignment horizontal="center" wrapText="1"/>
      <protection locked="0"/>
    </xf>
    <xf numFmtId="164" fontId="32" fillId="0" borderId="9" xfId="0" applyNumberFormat="1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166" fontId="3" fillId="0" borderId="8" xfId="0" applyNumberFormat="1" applyFont="1" applyBorder="1" applyAlignment="1" applyProtection="1">
      <alignment horizontal="center" wrapText="1"/>
      <protection locked="0"/>
    </xf>
    <xf numFmtId="166" fontId="3" fillId="0" borderId="9" xfId="0" applyNumberFormat="1" applyFont="1" applyBorder="1" applyAlignment="1" applyProtection="1">
      <alignment horizontal="center"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topLeftCell="A25" zoomScaleNormal="90" zoomScaleSheetLayoutView="100" workbookViewId="0">
      <selection activeCell="AB46" sqref="AB46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46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21"/>
      <c r="AB1" s="1" t="s">
        <v>61</v>
      </c>
      <c r="AC1" s="21"/>
      <c r="AD1" s="21"/>
      <c r="AE1" s="21"/>
      <c r="AF1" s="21"/>
      <c r="AG1" s="21"/>
      <c r="AH1" s="22"/>
    </row>
    <row r="2" spans="1:34" x14ac:dyDescent="0.25">
      <c r="A2" s="9" t="s">
        <v>47</v>
      </c>
      <c r="B2" s="15"/>
      <c r="C2" s="15"/>
      <c r="D2" s="15"/>
      <c r="E2" s="15"/>
      <c r="F2" s="2"/>
      <c r="G2" s="2"/>
      <c r="H2" s="2"/>
      <c r="I2" s="2"/>
      <c r="J2" s="96" t="s">
        <v>53</v>
      </c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48</v>
      </c>
      <c r="B3" s="16"/>
      <c r="C3" s="15"/>
      <c r="D3" s="15"/>
      <c r="E3" s="15"/>
      <c r="F3" s="2"/>
      <c r="G3" s="2"/>
      <c r="H3" s="2"/>
      <c r="I3" s="2"/>
      <c r="J3" s="2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ht="15" customHeight="1" x14ac:dyDescent="0.25">
      <c r="A4" s="8" t="s">
        <v>49</v>
      </c>
      <c r="B4" s="17"/>
      <c r="C4" s="17"/>
      <c r="D4" s="17"/>
      <c r="E4" s="17"/>
      <c r="G4" s="2"/>
      <c r="H4" s="2"/>
      <c r="I4" s="2"/>
      <c r="J4" s="97" t="s">
        <v>59</v>
      </c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50</v>
      </c>
      <c r="B5" s="8"/>
      <c r="C5" s="8"/>
      <c r="D5" s="8"/>
      <c r="E5" s="8"/>
      <c r="F5" s="8"/>
      <c r="G5" s="8"/>
      <c r="H5" s="2"/>
      <c r="J5" s="98" t="s">
        <v>60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126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ht="26.25" customHeight="1" x14ac:dyDescent="0.25">
      <c r="A7" s="89" t="s">
        <v>0</v>
      </c>
      <c r="B7" s="100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115" t="s">
        <v>21</v>
      </c>
      <c r="O7" s="116"/>
      <c r="P7" s="116"/>
      <c r="Q7" s="116"/>
      <c r="R7" s="116"/>
      <c r="S7" s="116"/>
      <c r="T7" s="116"/>
      <c r="U7" s="116"/>
      <c r="V7" s="116"/>
      <c r="W7" s="117"/>
      <c r="X7" s="140" t="s">
        <v>57</v>
      </c>
      <c r="Y7" s="137" t="s">
        <v>58</v>
      </c>
      <c r="Z7" s="131" t="s">
        <v>13</v>
      </c>
      <c r="AA7" s="131" t="s">
        <v>14</v>
      </c>
      <c r="AB7" s="134" t="s">
        <v>15</v>
      </c>
      <c r="AC7" s="128" t="s">
        <v>38</v>
      </c>
    </row>
    <row r="8" spans="1:34" ht="16.5" customHeight="1" thickBot="1" x14ac:dyDescent="0.3">
      <c r="A8" s="90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  <c r="N8" s="120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141"/>
      <c r="Y8" s="138"/>
      <c r="Z8" s="132"/>
      <c r="AA8" s="132"/>
      <c r="AB8" s="135"/>
      <c r="AC8" s="129"/>
    </row>
    <row r="9" spans="1:34" ht="15" customHeight="1" x14ac:dyDescent="0.25">
      <c r="A9" s="90"/>
      <c r="B9" s="92" t="s">
        <v>24</v>
      </c>
      <c r="C9" s="94" t="s">
        <v>25</v>
      </c>
      <c r="D9" s="94" t="s">
        <v>26</v>
      </c>
      <c r="E9" s="94" t="s">
        <v>27</v>
      </c>
      <c r="F9" s="94" t="s">
        <v>28</v>
      </c>
      <c r="G9" s="94" t="s">
        <v>29</v>
      </c>
      <c r="H9" s="94" t="s">
        <v>30</v>
      </c>
      <c r="I9" s="94" t="s">
        <v>31</v>
      </c>
      <c r="J9" s="94" t="s">
        <v>32</v>
      </c>
      <c r="K9" s="94" t="s">
        <v>33</v>
      </c>
      <c r="L9" s="94" t="s">
        <v>34</v>
      </c>
      <c r="M9" s="106" t="s">
        <v>35</v>
      </c>
      <c r="N9" s="121"/>
      <c r="O9" s="99" t="s">
        <v>22</v>
      </c>
      <c r="P9" s="99" t="s">
        <v>7</v>
      </c>
      <c r="Q9" s="122" t="s">
        <v>8</v>
      </c>
      <c r="R9" s="99" t="s">
        <v>23</v>
      </c>
      <c r="S9" s="99" t="s">
        <v>9</v>
      </c>
      <c r="T9" s="118" t="s">
        <v>10</v>
      </c>
      <c r="U9" s="99" t="s">
        <v>19</v>
      </c>
      <c r="V9" s="99" t="s">
        <v>11</v>
      </c>
      <c r="W9" s="108" t="s">
        <v>12</v>
      </c>
      <c r="X9" s="141"/>
      <c r="Y9" s="138"/>
      <c r="Z9" s="132"/>
      <c r="AA9" s="132"/>
      <c r="AB9" s="135"/>
      <c r="AC9" s="129"/>
    </row>
    <row r="10" spans="1:34" ht="119.25" customHeight="1" thickBot="1" x14ac:dyDescent="0.3">
      <c r="A10" s="91"/>
      <c r="B10" s="9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07"/>
      <c r="N10" s="93"/>
      <c r="O10" s="95"/>
      <c r="P10" s="95"/>
      <c r="Q10" s="123"/>
      <c r="R10" s="95"/>
      <c r="S10" s="95"/>
      <c r="T10" s="119"/>
      <c r="U10" s="95"/>
      <c r="V10" s="95"/>
      <c r="W10" s="109"/>
      <c r="X10" s="142"/>
      <c r="Y10" s="139"/>
      <c r="Z10" s="133"/>
      <c r="AA10" s="133"/>
      <c r="AB10" s="136"/>
      <c r="AC10" s="130"/>
    </row>
    <row r="11" spans="1:34" x14ac:dyDescent="0.25">
      <c r="A11" s="51">
        <v>1</v>
      </c>
      <c r="B11" s="52">
        <v>89.390100000000004</v>
      </c>
      <c r="C11" s="53">
        <v>4.4786000000000001</v>
      </c>
      <c r="D11" s="53">
        <v>1.3313999999999999</v>
      </c>
      <c r="E11" s="53">
        <v>0.12189999999999999</v>
      </c>
      <c r="F11" s="53">
        <v>0.23319999999999999</v>
      </c>
      <c r="G11" s="53">
        <v>2.8E-3</v>
      </c>
      <c r="H11" s="53">
        <v>4.9200000000000001E-2</v>
      </c>
      <c r="I11" s="53">
        <v>3.9899999999999998E-2</v>
      </c>
      <c r="J11" s="53">
        <v>6.2E-2</v>
      </c>
      <c r="K11" s="53">
        <v>0.1731</v>
      </c>
      <c r="L11" s="53">
        <v>3.0072000000000001</v>
      </c>
      <c r="M11" s="54">
        <v>1.1106</v>
      </c>
      <c r="N11" s="52">
        <v>0.74939999999999996</v>
      </c>
      <c r="O11" s="55"/>
      <c r="P11" s="56">
        <v>34.308399999999999</v>
      </c>
      <c r="Q11" s="58">
        <f>P11/3.6</f>
        <v>9.5301111111111112</v>
      </c>
      <c r="R11" s="67"/>
      <c r="S11" s="143">
        <v>37.9816</v>
      </c>
      <c r="T11" s="61">
        <f>S11/3.6</f>
        <v>10.550444444444445</v>
      </c>
      <c r="U11" s="68"/>
      <c r="V11" s="147">
        <v>48.15</v>
      </c>
      <c r="W11" s="64">
        <f>V11/3.6</f>
        <v>13.375</v>
      </c>
      <c r="X11" s="150">
        <v>-8.5</v>
      </c>
      <c r="Y11" s="151">
        <v>-3.2</v>
      </c>
      <c r="Z11" s="152">
        <v>1.2999999999999999E-3</v>
      </c>
      <c r="AA11" s="152" t="s">
        <v>52</v>
      </c>
      <c r="AB11" s="153" t="s">
        <v>51</v>
      </c>
      <c r="AC11" s="80">
        <v>0</v>
      </c>
      <c r="AD11" s="10">
        <f>SUM(B11:M11)+$K$42+$N$42</f>
        <v>100</v>
      </c>
      <c r="AE11" s="79" t="str">
        <f>IF(AD11=100,"ОК"," ")</f>
        <v>ОК</v>
      </c>
      <c r="AF11" s="6"/>
      <c r="AG11" s="6"/>
      <c r="AH11" s="6"/>
    </row>
    <row r="12" spans="1:34" x14ac:dyDescent="0.25">
      <c r="A12" s="29">
        <v>2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0"/>
      <c r="O12" s="43"/>
      <c r="P12" s="44">
        <v>34.308399999999999</v>
      </c>
      <c r="Q12" s="59">
        <f t="shared" ref="Q12:Q41" si="0">P12/3.6</f>
        <v>9.5301111111111112</v>
      </c>
      <c r="R12" s="69"/>
      <c r="S12" s="143">
        <v>37.9816</v>
      </c>
      <c r="T12" s="62">
        <f t="shared" ref="T12:T41" si="1">S12/3.6</f>
        <v>10.550444444444445</v>
      </c>
      <c r="U12" s="69"/>
      <c r="V12" s="147">
        <v>48.15</v>
      </c>
      <c r="W12" s="65">
        <f t="shared" ref="W12:W41" si="2">V12/3.6</f>
        <v>13.375</v>
      </c>
      <c r="X12" s="154"/>
      <c r="Y12" s="155"/>
      <c r="Z12" s="156"/>
      <c r="AA12" s="156"/>
      <c r="AB12" s="157"/>
      <c r="AC12" s="80">
        <v>0</v>
      </c>
      <c r="AD12" s="10">
        <f t="shared" ref="AD12:AD41" si="3">SUM(B12:M12)+$K$42+$N$42</f>
        <v>0</v>
      </c>
      <c r="AE12" s="79" t="str">
        <f>IF(AD12=100,"ОК"," ")</f>
        <v xml:space="preserve"> </v>
      </c>
      <c r="AF12" s="6"/>
      <c r="AG12" s="6"/>
      <c r="AH12" s="6"/>
    </row>
    <row r="13" spans="1:34" x14ac:dyDescent="0.25">
      <c r="A13" s="29">
        <v>3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0"/>
      <c r="O13" s="43"/>
      <c r="P13" s="44">
        <v>34.308399999999999</v>
      </c>
      <c r="Q13" s="59">
        <f t="shared" si="0"/>
        <v>9.5301111111111112</v>
      </c>
      <c r="R13" s="69"/>
      <c r="S13" s="143">
        <v>37.9816</v>
      </c>
      <c r="T13" s="62">
        <f t="shared" si="1"/>
        <v>10.550444444444445</v>
      </c>
      <c r="U13" s="69"/>
      <c r="V13" s="147">
        <v>48.15</v>
      </c>
      <c r="W13" s="65">
        <f t="shared" si="2"/>
        <v>13.375</v>
      </c>
      <c r="X13" s="154"/>
      <c r="Y13" s="155"/>
      <c r="Z13" s="156"/>
      <c r="AA13" s="156"/>
      <c r="AB13" s="157"/>
      <c r="AC13" s="80">
        <v>0</v>
      </c>
      <c r="AD13" s="10">
        <f t="shared" si="3"/>
        <v>0</v>
      </c>
      <c r="AE13" s="79" t="str">
        <f>IF(AD13=100,"ОК"," ")</f>
        <v xml:space="preserve"> </v>
      </c>
      <c r="AF13" s="6"/>
      <c r="AG13" s="6"/>
      <c r="AH13" s="6"/>
    </row>
    <row r="14" spans="1:34" x14ac:dyDescent="0.25">
      <c r="A14" s="29">
        <v>4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0"/>
      <c r="O14" s="43"/>
      <c r="P14" s="44">
        <v>34.308399999999999</v>
      </c>
      <c r="Q14" s="59">
        <f t="shared" si="0"/>
        <v>9.5301111111111112</v>
      </c>
      <c r="R14" s="69"/>
      <c r="S14" s="143">
        <v>37.9816</v>
      </c>
      <c r="T14" s="62">
        <f t="shared" si="1"/>
        <v>10.550444444444445</v>
      </c>
      <c r="U14" s="69"/>
      <c r="V14" s="147">
        <v>48.15</v>
      </c>
      <c r="W14" s="65">
        <f t="shared" si="2"/>
        <v>13.375</v>
      </c>
      <c r="X14" s="154"/>
      <c r="Y14" s="155"/>
      <c r="Z14" s="156"/>
      <c r="AA14" s="156"/>
      <c r="AB14" s="157"/>
      <c r="AC14" s="80">
        <v>0</v>
      </c>
      <c r="AD14" s="10">
        <f t="shared" si="3"/>
        <v>0</v>
      </c>
      <c r="AE14" s="79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3"/>
      <c r="P15" s="44">
        <v>34.308399999999999</v>
      </c>
      <c r="Q15" s="59">
        <f t="shared" si="0"/>
        <v>9.5301111111111112</v>
      </c>
      <c r="R15" s="69"/>
      <c r="S15" s="143">
        <v>37.9816</v>
      </c>
      <c r="T15" s="62">
        <f t="shared" si="1"/>
        <v>10.550444444444445</v>
      </c>
      <c r="U15" s="69"/>
      <c r="V15" s="147">
        <v>48.15</v>
      </c>
      <c r="W15" s="65">
        <f t="shared" si="2"/>
        <v>13.375</v>
      </c>
      <c r="X15" s="154"/>
      <c r="Y15" s="155"/>
      <c r="Z15" s="156"/>
      <c r="AA15" s="156"/>
      <c r="AB15" s="157"/>
      <c r="AC15" s="80">
        <v>0</v>
      </c>
      <c r="AD15" s="10">
        <f t="shared" si="3"/>
        <v>0</v>
      </c>
      <c r="AE15" s="79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0"/>
      <c r="O16" s="43"/>
      <c r="P16" s="44">
        <v>34.308399999999999</v>
      </c>
      <c r="Q16" s="59">
        <f t="shared" si="0"/>
        <v>9.5301111111111112</v>
      </c>
      <c r="R16" s="69"/>
      <c r="S16" s="143">
        <v>37.9816</v>
      </c>
      <c r="T16" s="62">
        <f t="shared" si="1"/>
        <v>10.550444444444445</v>
      </c>
      <c r="U16" s="69"/>
      <c r="V16" s="147">
        <v>48.15</v>
      </c>
      <c r="W16" s="65">
        <f t="shared" si="2"/>
        <v>13.375</v>
      </c>
      <c r="X16" s="154"/>
      <c r="Y16" s="155"/>
      <c r="Z16" s="156"/>
      <c r="AA16" s="156"/>
      <c r="AB16" s="157"/>
      <c r="AC16" s="80">
        <v>0</v>
      </c>
      <c r="AD16" s="10">
        <f t="shared" si="3"/>
        <v>0</v>
      </c>
      <c r="AE16" s="79" t="str">
        <f t="shared" si="4"/>
        <v xml:space="preserve"> </v>
      </c>
      <c r="AF16" s="6"/>
      <c r="AG16" s="6"/>
      <c r="AH16" s="6"/>
    </row>
    <row r="17" spans="1:34" x14ac:dyDescent="0.25">
      <c r="A17" s="29">
        <v>7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/>
      <c r="O17" s="43"/>
      <c r="P17" s="44">
        <v>34.308399999999999</v>
      </c>
      <c r="Q17" s="59">
        <f t="shared" si="0"/>
        <v>9.5301111111111112</v>
      </c>
      <c r="R17" s="69"/>
      <c r="S17" s="143">
        <v>37.9816</v>
      </c>
      <c r="T17" s="62">
        <f t="shared" si="1"/>
        <v>10.550444444444445</v>
      </c>
      <c r="U17" s="69"/>
      <c r="V17" s="147">
        <v>48.15</v>
      </c>
      <c r="W17" s="65">
        <f t="shared" si="2"/>
        <v>13.375</v>
      </c>
      <c r="X17" s="154"/>
      <c r="Y17" s="155"/>
      <c r="Z17" s="156"/>
      <c r="AA17" s="156"/>
      <c r="AB17" s="157"/>
      <c r="AC17" s="80">
        <v>0</v>
      </c>
      <c r="AD17" s="10">
        <f t="shared" si="3"/>
        <v>0</v>
      </c>
      <c r="AE17" s="79" t="str">
        <f t="shared" si="4"/>
        <v xml:space="preserve"> </v>
      </c>
      <c r="AF17" s="6"/>
      <c r="AG17" s="6"/>
      <c r="AH17" s="6"/>
    </row>
    <row r="18" spans="1:34" x14ac:dyDescent="0.25">
      <c r="A18" s="29">
        <v>8</v>
      </c>
      <c r="B18" s="40">
        <v>89.330100000000002</v>
      </c>
      <c r="C18" s="41">
        <v>4.5000999999999998</v>
      </c>
      <c r="D18" s="41">
        <v>1.3519000000000001</v>
      </c>
      <c r="E18" s="41">
        <v>0.12620000000000001</v>
      </c>
      <c r="F18" s="41">
        <v>0.24429999999999999</v>
      </c>
      <c r="G18" s="41">
        <v>2.8E-3</v>
      </c>
      <c r="H18" s="41">
        <v>5.3900000000000003E-2</v>
      </c>
      <c r="I18" s="41">
        <v>4.5199999999999997E-2</v>
      </c>
      <c r="J18" s="41">
        <v>7.5899999999999995E-2</v>
      </c>
      <c r="K18" s="41">
        <v>0.15670000000000001</v>
      </c>
      <c r="L18" s="41">
        <v>3.0030999999999999</v>
      </c>
      <c r="M18" s="42">
        <v>1.1096999999999999</v>
      </c>
      <c r="N18" s="40">
        <v>0.75060000000000004</v>
      </c>
      <c r="O18" s="43"/>
      <c r="P18" s="44">
        <v>34.369999999999997</v>
      </c>
      <c r="Q18" s="59">
        <f t="shared" si="0"/>
        <v>9.5472222222222207</v>
      </c>
      <c r="R18" s="69"/>
      <c r="S18" s="144">
        <v>38.0501</v>
      </c>
      <c r="T18" s="62">
        <f t="shared" si="1"/>
        <v>10.569472222222222</v>
      </c>
      <c r="U18" s="69"/>
      <c r="V18" s="148">
        <v>48.2</v>
      </c>
      <c r="W18" s="65">
        <f t="shared" si="2"/>
        <v>13.388888888888889</v>
      </c>
      <c r="X18" s="154">
        <v>-8.9</v>
      </c>
      <c r="Y18" s="155">
        <v>-3.7</v>
      </c>
      <c r="Z18" s="156"/>
      <c r="AA18" s="156"/>
      <c r="AB18" s="157"/>
      <c r="AC18" s="80">
        <v>0</v>
      </c>
      <c r="AD18" s="10">
        <f t="shared" si="3"/>
        <v>99.999899999999997</v>
      </c>
      <c r="AE18" s="79" t="str">
        <f t="shared" si="4"/>
        <v xml:space="preserve"> </v>
      </c>
      <c r="AF18" s="6"/>
      <c r="AG18" s="6"/>
      <c r="AH18" s="6"/>
    </row>
    <row r="19" spans="1:34" x14ac:dyDescent="0.25">
      <c r="A19" s="29">
        <v>9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0"/>
      <c r="O19" s="43"/>
      <c r="P19" s="44">
        <v>34.369999999999997</v>
      </c>
      <c r="Q19" s="59">
        <f t="shared" si="0"/>
        <v>9.5472222222222207</v>
      </c>
      <c r="R19" s="69"/>
      <c r="S19" s="144">
        <v>38.0501</v>
      </c>
      <c r="T19" s="62">
        <f t="shared" si="1"/>
        <v>10.569472222222222</v>
      </c>
      <c r="U19" s="69"/>
      <c r="V19" s="148">
        <v>48.2</v>
      </c>
      <c r="W19" s="65">
        <f t="shared" si="2"/>
        <v>13.388888888888889</v>
      </c>
      <c r="X19" s="154"/>
      <c r="Y19" s="155"/>
      <c r="Z19" s="156"/>
      <c r="AA19" s="156"/>
      <c r="AB19" s="157"/>
      <c r="AC19" s="80">
        <v>0</v>
      </c>
      <c r="AD19" s="10">
        <f t="shared" si="3"/>
        <v>0</v>
      </c>
      <c r="AE19" s="79" t="str">
        <f t="shared" si="4"/>
        <v xml:space="preserve"> </v>
      </c>
      <c r="AF19" s="6"/>
      <c r="AG19" s="6"/>
      <c r="AH19" s="6"/>
    </row>
    <row r="20" spans="1:34" x14ac:dyDescent="0.25">
      <c r="A20" s="29">
        <v>10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0"/>
      <c r="O20" s="43"/>
      <c r="P20" s="44">
        <v>34.369999999999997</v>
      </c>
      <c r="Q20" s="59">
        <f t="shared" si="0"/>
        <v>9.5472222222222207</v>
      </c>
      <c r="R20" s="69"/>
      <c r="S20" s="144">
        <v>38.0501</v>
      </c>
      <c r="T20" s="62">
        <f t="shared" si="1"/>
        <v>10.569472222222222</v>
      </c>
      <c r="U20" s="69"/>
      <c r="V20" s="148">
        <v>48.2</v>
      </c>
      <c r="W20" s="65">
        <f t="shared" si="2"/>
        <v>13.388888888888889</v>
      </c>
      <c r="X20" s="154"/>
      <c r="Y20" s="155"/>
      <c r="Z20" s="156"/>
      <c r="AA20" s="156"/>
      <c r="AB20" s="157"/>
      <c r="AC20" s="80">
        <v>0</v>
      </c>
      <c r="AD20" s="10">
        <f t="shared" si="3"/>
        <v>0</v>
      </c>
      <c r="AE20" s="79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/>
      <c r="O21" s="43"/>
      <c r="P21" s="44">
        <v>34.369999999999997</v>
      </c>
      <c r="Q21" s="59">
        <f t="shared" si="0"/>
        <v>9.5472222222222207</v>
      </c>
      <c r="R21" s="69"/>
      <c r="S21" s="144">
        <v>38.0501</v>
      </c>
      <c r="T21" s="62">
        <f t="shared" si="1"/>
        <v>10.569472222222222</v>
      </c>
      <c r="U21" s="69"/>
      <c r="V21" s="148">
        <v>48.2</v>
      </c>
      <c r="W21" s="65">
        <f t="shared" si="2"/>
        <v>13.388888888888889</v>
      </c>
      <c r="X21" s="154"/>
      <c r="Y21" s="155"/>
      <c r="Z21" s="156"/>
      <c r="AA21" s="156"/>
      <c r="AB21" s="157"/>
      <c r="AC21" s="80">
        <v>0</v>
      </c>
      <c r="AD21" s="10">
        <f t="shared" si="3"/>
        <v>0</v>
      </c>
      <c r="AE21" s="79" t="str">
        <f t="shared" si="4"/>
        <v xml:space="preserve"> </v>
      </c>
      <c r="AF21" s="6"/>
      <c r="AG21" s="6"/>
      <c r="AH21" s="6"/>
    </row>
    <row r="22" spans="1:34" x14ac:dyDescent="0.25">
      <c r="A22" s="29">
        <v>12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3"/>
      <c r="P22" s="44">
        <v>34.369999999999997</v>
      </c>
      <c r="Q22" s="59">
        <f t="shared" si="0"/>
        <v>9.5472222222222207</v>
      </c>
      <c r="R22" s="69"/>
      <c r="S22" s="144">
        <v>38.0501</v>
      </c>
      <c r="T22" s="62">
        <f t="shared" si="1"/>
        <v>10.569472222222222</v>
      </c>
      <c r="U22" s="69"/>
      <c r="V22" s="148">
        <v>48.2</v>
      </c>
      <c r="W22" s="65">
        <f t="shared" si="2"/>
        <v>13.388888888888889</v>
      </c>
      <c r="X22" s="154"/>
      <c r="Y22" s="155"/>
      <c r="Z22" s="156"/>
      <c r="AA22" s="156"/>
      <c r="AB22" s="157"/>
      <c r="AC22" s="80">
        <v>0</v>
      </c>
      <c r="AD22" s="10">
        <f t="shared" si="3"/>
        <v>0</v>
      </c>
      <c r="AE22" s="79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0"/>
      <c r="O23" s="43"/>
      <c r="P23" s="44">
        <v>34.369999999999997</v>
      </c>
      <c r="Q23" s="59">
        <f t="shared" si="0"/>
        <v>9.5472222222222207</v>
      </c>
      <c r="R23" s="69"/>
      <c r="S23" s="144">
        <v>38.0501</v>
      </c>
      <c r="T23" s="62">
        <f t="shared" si="1"/>
        <v>10.569472222222222</v>
      </c>
      <c r="U23" s="69"/>
      <c r="V23" s="148">
        <v>48.2</v>
      </c>
      <c r="W23" s="65">
        <f t="shared" si="2"/>
        <v>13.388888888888889</v>
      </c>
      <c r="X23" s="154"/>
      <c r="Y23" s="155"/>
      <c r="Z23" s="156"/>
      <c r="AA23" s="156"/>
      <c r="AB23" s="157"/>
      <c r="AC23" s="80">
        <v>0</v>
      </c>
      <c r="AD23" s="10">
        <f t="shared" si="3"/>
        <v>0</v>
      </c>
      <c r="AE23" s="79" t="str">
        <f t="shared" si="4"/>
        <v xml:space="preserve"> </v>
      </c>
      <c r="AF23" s="6"/>
      <c r="AG23" s="6"/>
      <c r="AH23" s="6"/>
    </row>
    <row r="24" spans="1:34" x14ac:dyDescent="0.25">
      <c r="A24" s="29">
        <v>14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0"/>
      <c r="O24" s="43"/>
      <c r="P24" s="44">
        <v>34.369999999999997</v>
      </c>
      <c r="Q24" s="59">
        <f t="shared" si="0"/>
        <v>9.5472222222222207</v>
      </c>
      <c r="R24" s="69"/>
      <c r="S24" s="144">
        <v>38.0501</v>
      </c>
      <c r="T24" s="62">
        <f t="shared" si="1"/>
        <v>10.569472222222222</v>
      </c>
      <c r="U24" s="69"/>
      <c r="V24" s="148">
        <v>48.2</v>
      </c>
      <c r="W24" s="65">
        <f t="shared" si="2"/>
        <v>13.388888888888889</v>
      </c>
      <c r="X24" s="154"/>
      <c r="Y24" s="155"/>
      <c r="Z24" s="156"/>
      <c r="AA24" s="156"/>
      <c r="AB24" s="157"/>
      <c r="AC24" s="80">
        <v>0</v>
      </c>
      <c r="AD24" s="10">
        <f t="shared" si="3"/>
        <v>0</v>
      </c>
      <c r="AE24" s="79" t="str">
        <f t="shared" si="4"/>
        <v xml:space="preserve"> </v>
      </c>
      <c r="AF24" s="6"/>
      <c r="AG24" s="6"/>
      <c r="AH24" s="6"/>
    </row>
    <row r="25" spans="1:34" x14ac:dyDescent="0.25">
      <c r="A25" s="29">
        <v>15</v>
      </c>
      <c r="B25" s="40">
        <v>89.259399999999999</v>
      </c>
      <c r="C25" s="41">
        <v>4.5754999999999999</v>
      </c>
      <c r="D25" s="41">
        <v>1.4103000000000001</v>
      </c>
      <c r="E25" s="41">
        <v>0.13719999999999999</v>
      </c>
      <c r="F25" s="41">
        <v>0.2636</v>
      </c>
      <c r="G25" s="41">
        <v>3.2000000000000002E-3</v>
      </c>
      <c r="H25" s="41">
        <v>6.3100000000000003E-2</v>
      </c>
      <c r="I25" s="41">
        <v>5.3800000000000001E-2</v>
      </c>
      <c r="J25" s="41">
        <v>0.106</v>
      </c>
      <c r="K25" s="41">
        <v>0.1295</v>
      </c>
      <c r="L25" s="41">
        <v>2.9085999999999999</v>
      </c>
      <c r="M25" s="42">
        <v>1.0896999999999999</v>
      </c>
      <c r="N25" s="40">
        <v>0.75270000000000004</v>
      </c>
      <c r="O25" s="43"/>
      <c r="P25" s="44">
        <v>34.549999999999997</v>
      </c>
      <c r="Q25" s="59">
        <f t="shared" si="0"/>
        <v>9.5972222222222214</v>
      </c>
      <c r="R25" s="69"/>
      <c r="S25" s="145">
        <v>38.24</v>
      </c>
      <c r="T25" s="62">
        <f t="shared" si="1"/>
        <v>10.622222222222222</v>
      </c>
      <c r="U25" s="69"/>
      <c r="V25" s="148">
        <v>48.378799999999998</v>
      </c>
      <c r="W25" s="65">
        <f t="shared" si="2"/>
        <v>13.438555555555554</v>
      </c>
      <c r="X25" s="154">
        <v>-9.1999999999999993</v>
      </c>
      <c r="Y25" s="155">
        <v>-3.4</v>
      </c>
      <c r="Z25" s="156"/>
      <c r="AA25" s="156"/>
      <c r="AB25" s="157"/>
      <c r="AC25" s="80">
        <v>0</v>
      </c>
      <c r="AD25" s="10">
        <f t="shared" si="3"/>
        <v>99.999899999999997</v>
      </c>
      <c r="AE25" s="79" t="str">
        <f t="shared" si="4"/>
        <v xml:space="preserve"> </v>
      </c>
      <c r="AF25" s="6"/>
      <c r="AG25" s="6"/>
      <c r="AH25" s="6"/>
    </row>
    <row r="26" spans="1:34" x14ac:dyDescent="0.25">
      <c r="A26" s="29">
        <v>16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0"/>
      <c r="O26" s="43"/>
      <c r="P26" s="44">
        <v>34.549999999999997</v>
      </c>
      <c r="Q26" s="59">
        <f t="shared" si="0"/>
        <v>9.5972222222222214</v>
      </c>
      <c r="R26" s="69"/>
      <c r="S26" s="145">
        <v>38.24</v>
      </c>
      <c r="T26" s="62">
        <f t="shared" si="1"/>
        <v>10.622222222222222</v>
      </c>
      <c r="U26" s="69"/>
      <c r="V26" s="148">
        <v>48.378799999999998</v>
      </c>
      <c r="W26" s="65">
        <f t="shared" si="2"/>
        <v>13.438555555555554</v>
      </c>
      <c r="X26" s="154"/>
      <c r="Y26" s="155"/>
      <c r="Z26" s="156"/>
      <c r="AA26" s="156"/>
      <c r="AB26" s="157"/>
      <c r="AC26" s="80">
        <v>0</v>
      </c>
      <c r="AD26" s="10">
        <f t="shared" si="3"/>
        <v>0</v>
      </c>
      <c r="AE26" s="79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0"/>
      <c r="O27" s="43"/>
      <c r="P27" s="44">
        <v>34.549999999999997</v>
      </c>
      <c r="Q27" s="59">
        <f t="shared" si="0"/>
        <v>9.5972222222222214</v>
      </c>
      <c r="R27" s="69"/>
      <c r="S27" s="145">
        <v>38.24</v>
      </c>
      <c r="T27" s="62">
        <f t="shared" si="1"/>
        <v>10.622222222222222</v>
      </c>
      <c r="U27" s="69"/>
      <c r="V27" s="148">
        <v>48.378799999999998</v>
      </c>
      <c r="W27" s="65">
        <f t="shared" si="2"/>
        <v>13.438555555555554</v>
      </c>
      <c r="X27" s="154"/>
      <c r="Y27" s="155"/>
      <c r="Z27" s="156"/>
      <c r="AA27" s="156"/>
      <c r="AB27" s="157"/>
      <c r="AC27" s="80">
        <v>0</v>
      </c>
      <c r="AD27" s="10">
        <f t="shared" si="3"/>
        <v>0</v>
      </c>
      <c r="AE27" s="79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0"/>
      <c r="O28" s="43"/>
      <c r="P28" s="44">
        <v>34.549999999999997</v>
      </c>
      <c r="Q28" s="59">
        <f t="shared" si="0"/>
        <v>9.5972222222222214</v>
      </c>
      <c r="R28" s="69"/>
      <c r="S28" s="145">
        <v>38.24</v>
      </c>
      <c r="T28" s="62">
        <f t="shared" si="1"/>
        <v>10.622222222222222</v>
      </c>
      <c r="U28" s="69"/>
      <c r="V28" s="148">
        <v>48.378799999999998</v>
      </c>
      <c r="W28" s="65">
        <f t="shared" si="2"/>
        <v>13.438555555555554</v>
      </c>
      <c r="X28" s="154"/>
      <c r="Y28" s="155"/>
      <c r="Z28" s="156"/>
      <c r="AA28" s="156"/>
      <c r="AB28" s="157"/>
      <c r="AC28" s="80">
        <v>0</v>
      </c>
      <c r="AD28" s="10">
        <f t="shared" si="3"/>
        <v>0</v>
      </c>
      <c r="AE28" s="79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/>
      <c r="O29" s="43"/>
      <c r="P29" s="44">
        <v>34.549999999999997</v>
      </c>
      <c r="Q29" s="59">
        <f t="shared" si="0"/>
        <v>9.5972222222222214</v>
      </c>
      <c r="R29" s="69"/>
      <c r="S29" s="145">
        <v>38.24</v>
      </c>
      <c r="T29" s="62">
        <f t="shared" si="1"/>
        <v>10.622222222222222</v>
      </c>
      <c r="U29" s="69"/>
      <c r="V29" s="148">
        <v>48.378799999999998</v>
      </c>
      <c r="W29" s="65">
        <f t="shared" si="2"/>
        <v>13.438555555555554</v>
      </c>
      <c r="X29" s="154"/>
      <c r="Y29" s="155"/>
      <c r="Z29" s="156"/>
      <c r="AA29" s="156"/>
      <c r="AB29" s="157"/>
      <c r="AC29" s="80">
        <v>0</v>
      </c>
      <c r="AD29" s="10">
        <f t="shared" si="3"/>
        <v>0</v>
      </c>
      <c r="AE29" s="79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0"/>
      <c r="O30" s="43"/>
      <c r="P30" s="44">
        <v>34.549999999999997</v>
      </c>
      <c r="Q30" s="59">
        <f t="shared" si="0"/>
        <v>9.5972222222222214</v>
      </c>
      <c r="R30" s="69"/>
      <c r="S30" s="145">
        <v>38.24</v>
      </c>
      <c r="T30" s="62">
        <f t="shared" si="1"/>
        <v>10.622222222222222</v>
      </c>
      <c r="U30" s="69"/>
      <c r="V30" s="148">
        <v>48.378799999999998</v>
      </c>
      <c r="W30" s="65">
        <f t="shared" si="2"/>
        <v>13.438555555555554</v>
      </c>
      <c r="X30" s="154"/>
      <c r="Y30" s="155"/>
      <c r="Z30" s="156"/>
      <c r="AA30" s="156"/>
      <c r="AB30" s="157"/>
      <c r="AC30" s="80">
        <v>0</v>
      </c>
      <c r="AD30" s="10">
        <f t="shared" si="3"/>
        <v>0</v>
      </c>
      <c r="AE30" s="79" t="str">
        <f>IF(AD30=100,"ОК"," ")</f>
        <v xml:space="preserve"> </v>
      </c>
      <c r="AF30" s="6"/>
      <c r="AG30" s="6"/>
      <c r="AH30" s="6"/>
    </row>
    <row r="31" spans="1:34" x14ac:dyDescent="0.25">
      <c r="A31" s="29">
        <v>21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0"/>
      <c r="O31" s="43"/>
      <c r="P31" s="44">
        <v>34.549999999999997</v>
      </c>
      <c r="Q31" s="59">
        <f t="shared" si="0"/>
        <v>9.5972222222222214</v>
      </c>
      <c r="R31" s="69"/>
      <c r="S31" s="145">
        <v>38.24</v>
      </c>
      <c r="T31" s="62">
        <f t="shared" si="1"/>
        <v>10.622222222222222</v>
      </c>
      <c r="U31" s="69"/>
      <c r="V31" s="148">
        <v>48.378799999999998</v>
      </c>
      <c r="W31" s="65">
        <f t="shared" si="2"/>
        <v>13.438555555555554</v>
      </c>
      <c r="X31" s="154"/>
      <c r="Y31" s="155"/>
      <c r="Z31" s="156"/>
      <c r="AA31" s="156"/>
      <c r="AB31" s="157"/>
      <c r="AC31" s="80">
        <v>0</v>
      </c>
      <c r="AD31" s="10">
        <f t="shared" si="3"/>
        <v>0</v>
      </c>
      <c r="AE31" s="79" t="str">
        <f t="shared" si="4"/>
        <v xml:space="preserve"> </v>
      </c>
      <c r="AF31" s="6"/>
      <c r="AG31" s="6"/>
      <c r="AH31" s="6"/>
    </row>
    <row r="32" spans="1:34" x14ac:dyDescent="0.25">
      <c r="A32" s="29">
        <v>22</v>
      </c>
      <c r="B32" s="40">
        <v>89.159400000000005</v>
      </c>
      <c r="C32" s="41">
        <v>4.6292999999999997</v>
      </c>
      <c r="D32" s="41">
        <v>1.4563999999999999</v>
      </c>
      <c r="E32" s="41">
        <v>0.13900000000000001</v>
      </c>
      <c r="F32" s="41">
        <v>0.26740000000000003</v>
      </c>
      <c r="G32" s="41">
        <v>2.7000000000000001E-3</v>
      </c>
      <c r="H32" s="41">
        <v>5.67E-2</v>
      </c>
      <c r="I32" s="41">
        <v>4.6600000000000003E-2</v>
      </c>
      <c r="J32" s="41">
        <v>6.2899999999999998E-2</v>
      </c>
      <c r="K32" s="41">
        <v>0.1638</v>
      </c>
      <c r="L32" s="41">
        <v>2.9073000000000002</v>
      </c>
      <c r="M32" s="42">
        <v>1.1086</v>
      </c>
      <c r="N32" s="40">
        <v>0.75239999999999996</v>
      </c>
      <c r="O32" s="43"/>
      <c r="P32" s="44">
        <v>34.505600000000001</v>
      </c>
      <c r="Q32" s="59">
        <f t="shared" si="0"/>
        <v>9.584888888888889</v>
      </c>
      <c r="R32" s="69"/>
      <c r="S32" s="145">
        <v>38.19</v>
      </c>
      <c r="T32" s="62">
        <f t="shared" si="1"/>
        <v>10.608333333333333</v>
      </c>
      <c r="U32" s="69"/>
      <c r="V32" s="148">
        <v>48.32</v>
      </c>
      <c r="W32" s="65">
        <f t="shared" si="2"/>
        <v>13.422222222222222</v>
      </c>
      <c r="X32" s="154">
        <v>-8.6999999999999993</v>
      </c>
      <c r="Y32" s="155">
        <v>-3.6</v>
      </c>
      <c r="Z32" s="156">
        <v>1.4E-3</v>
      </c>
      <c r="AA32" s="156" t="s">
        <v>52</v>
      </c>
      <c r="AB32" s="157" t="s">
        <v>51</v>
      </c>
      <c r="AC32" s="80">
        <v>0</v>
      </c>
      <c r="AD32" s="10">
        <f t="shared" si="3"/>
        <v>100.0001</v>
      </c>
      <c r="AE32" s="79" t="str">
        <f t="shared" si="4"/>
        <v xml:space="preserve"> </v>
      </c>
      <c r="AF32" s="6"/>
      <c r="AG32" s="6"/>
      <c r="AH32" s="6"/>
    </row>
    <row r="33" spans="1:34" x14ac:dyDescent="0.25">
      <c r="A33" s="29">
        <v>23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3"/>
      <c r="P33" s="44">
        <v>34.505600000000001</v>
      </c>
      <c r="Q33" s="59">
        <f t="shared" si="0"/>
        <v>9.584888888888889</v>
      </c>
      <c r="R33" s="69"/>
      <c r="S33" s="145">
        <v>38.19</v>
      </c>
      <c r="T33" s="62">
        <f t="shared" si="1"/>
        <v>10.608333333333333</v>
      </c>
      <c r="U33" s="69"/>
      <c r="V33" s="148">
        <v>48.32</v>
      </c>
      <c r="W33" s="65">
        <f t="shared" si="2"/>
        <v>13.422222222222222</v>
      </c>
      <c r="X33" s="154"/>
      <c r="Y33" s="155"/>
      <c r="Z33" s="156"/>
      <c r="AA33" s="156"/>
      <c r="AB33" s="157"/>
      <c r="AC33" s="80">
        <v>0</v>
      </c>
      <c r="AD33" s="10">
        <f>SUM(B33:M33)+$K$42+$N$42</f>
        <v>0</v>
      </c>
      <c r="AE33" s="79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0"/>
      <c r="O34" s="43"/>
      <c r="P34" s="44">
        <v>34.505600000000001</v>
      </c>
      <c r="Q34" s="59">
        <f t="shared" si="0"/>
        <v>9.584888888888889</v>
      </c>
      <c r="R34" s="69"/>
      <c r="S34" s="145">
        <v>38.19</v>
      </c>
      <c r="T34" s="62">
        <f t="shared" si="1"/>
        <v>10.608333333333333</v>
      </c>
      <c r="U34" s="69"/>
      <c r="V34" s="148">
        <v>48.32</v>
      </c>
      <c r="W34" s="65">
        <f t="shared" si="2"/>
        <v>13.422222222222222</v>
      </c>
      <c r="X34" s="154"/>
      <c r="Y34" s="155"/>
      <c r="Z34" s="156"/>
      <c r="AA34" s="156"/>
      <c r="AB34" s="157"/>
      <c r="AC34" s="80">
        <v>0</v>
      </c>
      <c r="AD34" s="10">
        <f t="shared" si="3"/>
        <v>0</v>
      </c>
      <c r="AE34" s="79" t="str">
        <f t="shared" si="4"/>
        <v xml:space="preserve"> </v>
      </c>
      <c r="AF34" s="6"/>
      <c r="AG34" s="6"/>
      <c r="AH34" s="6"/>
    </row>
    <row r="35" spans="1:34" x14ac:dyDescent="0.25">
      <c r="A35" s="29">
        <v>25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0"/>
      <c r="O35" s="43"/>
      <c r="P35" s="44">
        <v>34.505600000000001</v>
      </c>
      <c r="Q35" s="59">
        <f t="shared" si="0"/>
        <v>9.584888888888889</v>
      </c>
      <c r="R35" s="69"/>
      <c r="S35" s="145">
        <v>38.19</v>
      </c>
      <c r="T35" s="62">
        <f t="shared" si="1"/>
        <v>10.608333333333333</v>
      </c>
      <c r="U35" s="69"/>
      <c r="V35" s="148">
        <v>48.32</v>
      </c>
      <c r="W35" s="65">
        <f t="shared" si="2"/>
        <v>13.422222222222222</v>
      </c>
      <c r="X35" s="154"/>
      <c r="Y35" s="155"/>
      <c r="Z35" s="156"/>
      <c r="AA35" s="156"/>
      <c r="AB35" s="157"/>
      <c r="AC35" s="80">
        <v>0</v>
      </c>
      <c r="AD35" s="10">
        <f t="shared" si="3"/>
        <v>0</v>
      </c>
      <c r="AE35" s="79" t="str">
        <f t="shared" si="4"/>
        <v xml:space="preserve"> </v>
      </c>
      <c r="AF35" s="6"/>
      <c r="AG35" s="6"/>
      <c r="AH35" s="6"/>
    </row>
    <row r="36" spans="1:34" x14ac:dyDescent="0.25">
      <c r="A36" s="29">
        <v>26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0"/>
      <c r="O36" s="43"/>
      <c r="P36" s="44">
        <v>34.505600000000001</v>
      </c>
      <c r="Q36" s="59">
        <f t="shared" si="0"/>
        <v>9.584888888888889</v>
      </c>
      <c r="R36" s="69"/>
      <c r="S36" s="145">
        <v>38.19</v>
      </c>
      <c r="T36" s="62">
        <f t="shared" si="1"/>
        <v>10.608333333333333</v>
      </c>
      <c r="U36" s="69"/>
      <c r="V36" s="148">
        <v>48.32</v>
      </c>
      <c r="W36" s="65">
        <f t="shared" si="2"/>
        <v>13.422222222222222</v>
      </c>
      <c r="X36" s="154"/>
      <c r="Y36" s="155"/>
      <c r="Z36" s="156"/>
      <c r="AA36" s="156"/>
      <c r="AB36" s="157"/>
      <c r="AC36" s="80">
        <v>0</v>
      </c>
      <c r="AD36" s="10">
        <f t="shared" si="3"/>
        <v>0</v>
      </c>
      <c r="AE36" s="79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0"/>
      <c r="O37" s="43"/>
      <c r="P37" s="44">
        <v>34.505600000000001</v>
      </c>
      <c r="Q37" s="59">
        <f t="shared" si="0"/>
        <v>9.584888888888889</v>
      </c>
      <c r="R37" s="69"/>
      <c r="S37" s="145">
        <v>38.19</v>
      </c>
      <c r="T37" s="62">
        <f t="shared" si="1"/>
        <v>10.608333333333333</v>
      </c>
      <c r="U37" s="69"/>
      <c r="V37" s="148">
        <v>48.32</v>
      </c>
      <c r="W37" s="65">
        <f t="shared" si="2"/>
        <v>13.422222222222222</v>
      </c>
      <c r="X37" s="154"/>
      <c r="Y37" s="155"/>
      <c r="Z37" s="156"/>
      <c r="AA37" s="156"/>
      <c r="AB37" s="157"/>
      <c r="AC37" s="80">
        <v>0</v>
      </c>
      <c r="AD37" s="10">
        <f t="shared" si="3"/>
        <v>0</v>
      </c>
      <c r="AE37" s="79" t="str">
        <f t="shared" si="4"/>
        <v xml:space="preserve"> </v>
      </c>
      <c r="AF37" s="6"/>
      <c r="AG37" s="6"/>
      <c r="AH37" s="6"/>
    </row>
    <row r="38" spans="1:34" x14ac:dyDescent="0.25">
      <c r="A38" s="29">
        <v>28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  <c r="N38" s="40"/>
      <c r="O38" s="43"/>
      <c r="P38" s="44">
        <v>34.505600000000001</v>
      </c>
      <c r="Q38" s="59">
        <f t="shared" si="0"/>
        <v>9.584888888888889</v>
      </c>
      <c r="R38" s="69"/>
      <c r="S38" s="145">
        <v>38.19</v>
      </c>
      <c r="T38" s="62">
        <f t="shared" si="1"/>
        <v>10.608333333333333</v>
      </c>
      <c r="U38" s="69"/>
      <c r="V38" s="148">
        <v>48.32</v>
      </c>
      <c r="W38" s="65">
        <f t="shared" si="2"/>
        <v>13.422222222222222</v>
      </c>
      <c r="X38" s="154"/>
      <c r="Y38" s="155"/>
      <c r="Z38" s="156"/>
      <c r="AA38" s="156"/>
      <c r="AB38" s="157"/>
      <c r="AC38" s="80">
        <v>429.58972</v>
      </c>
      <c r="AD38" s="10">
        <f t="shared" si="3"/>
        <v>0</v>
      </c>
      <c r="AE38" s="79" t="str">
        <f t="shared" si="4"/>
        <v xml:space="preserve"> </v>
      </c>
      <c r="AF38" s="6"/>
      <c r="AG38" s="6"/>
      <c r="AH38" s="6"/>
    </row>
    <row r="39" spans="1:34" x14ac:dyDescent="0.25">
      <c r="A39" s="29">
        <v>29</v>
      </c>
      <c r="B39" s="40">
        <v>89.197900000000004</v>
      </c>
      <c r="C39" s="41">
        <v>4.6738</v>
      </c>
      <c r="D39" s="41">
        <v>1.4824999999999999</v>
      </c>
      <c r="E39" s="41">
        <v>0.1406</v>
      </c>
      <c r="F39" s="41">
        <v>0.26929999999999998</v>
      </c>
      <c r="G39" s="41">
        <v>2.8999999999999998E-3</v>
      </c>
      <c r="H39" s="41">
        <v>5.6899999999999999E-2</v>
      </c>
      <c r="I39" s="41">
        <v>4.7E-2</v>
      </c>
      <c r="J39" s="41">
        <v>6.25E-2</v>
      </c>
      <c r="K39" s="41">
        <v>0.1474</v>
      </c>
      <c r="L39" s="41">
        <v>2.8088000000000002</v>
      </c>
      <c r="M39" s="42">
        <v>1.1104000000000001</v>
      </c>
      <c r="N39" s="40">
        <v>0.75249999999999995</v>
      </c>
      <c r="O39" s="43"/>
      <c r="P39" s="44">
        <v>34.571800000000003</v>
      </c>
      <c r="Q39" s="59">
        <f t="shared" si="0"/>
        <v>9.6032777777777785</v>
      </c>
      <c r="R39" s="69"/>
      <c r="S39" s="145">
        <v>38.266599999999997</v>
      </c>
      <c r="T39" s="62">
        <f t="shared" si="1"/>
        <v>10.62961111111111</v>
      </c>
      <c r="U39" s="69"/>
      <c r="V39" s="148">
        <v>48.412599999999998</v>
      </c>
      <c r="W39" s="65">
        <f t="shared" si="2"/>
        <v>13.447944444444444</v>
      </c>
      <c r="X39" s="154">
        <v>-8.4</v>
      </c>
      <c r="Y39" s="155">
        <v>-2.9</v>
      </c>
      <c r="Z39" s="156"/>
      <c r="AA39" s="156"/>
      <c r="AB39" s="157"/>
      <c r="AC39" s="80">
        <v>489.13340999999997</v>
      </c>
      <c r="AD39" s="10">
        <f t="shared" si="3"/>
        <v>100.00000000000001</v>
      </c>
      <c r="AE39" s="79" t="str">
        <f t="shared" si="4"/>
        <v>ОК</v>
      </c>
      <c r="AF39" s="6"/>
      <c r="AG39" s="6"/>
      <c r="AH39" s="6"/>
    </row>
    <row r="40" spans="1:34" x14ac:dyDescent="0.25">
      <c r="A40" s="29">
        <v>30</v>
      </c>
      <c r="B40" s="40">
        <v>91.594300000000004</v>
      </c>
      <c r="C40" s="41">
        <v>3.8755999999999999</v>
      </c>
      <c r="D40" s="41">
        <v>0.97160000000000002</v>
      </c>
      <c r="E40" s="41">
        <v>0.1234</v>
      </c>
      <c r="F40" s="41">
        <v>0.2001</v>
      </c>
      <c r="G40" s="41">
        <v>7.0000000000000001E-3</v>
      </c>
      <c r="H40" s="41">
        <v>5.8000000000000003E-2</v>
      </c>
      <c r="I40" s="41">
        <v>4.9500000000000002E-2</v>
      </c>
      <c r="J40" s="41">
        <v>0.13139999999999999</v>
      </c>
      <c r="K40" s="41">
        <v>8.8999999999999999E-3</v>
      </c>
      <c r="L40" s="41">
        <v>2.2239</v>
      </c>
      <c r="M40" s="42">
        <v>0.75629999999999997</v>
      </c>
      <c r="N40" s="40">
        <v>0.73450000000000004</v>
      </c>
      <c r="O40" s="43"/>
      <c r="P40" s="44">
        <v>34.49</v>
      </c>
      <c r="Q40" s="59">
        <f t="shared" si="0"/>
        <v>9.5805555555555557</v>
      </c>
      <c r="R40" s="69"/>
      <c r="S40" s="146">
        <v>38.19</v>
      </c>
      <c r="T40" s="62">
        <f t="shared" si="1"/>
        <v>10.608333333333333</v>
      </c>
      <c r="U40" s="69"/>
      <c r="V40" s="149">
        <v>48.9</v>
      </c>
      <c r="W40" s="65">
        <f t="shared" si="2"/>
        <v>13.583333333333332</v>
      </c>
      <c r="X40" s="158">
        <v>-8.6</v>
      </c>
      <c r="Y40" s="159">
        <v>-3.9</v>
      </c>
      <c r="Z40" s="41">
        <v>1.1999999999999999E-3</v>
      </c>
      <c r="AA40" s="41" t="s">
        <v>52</v>
      </c>
      <c r="AB40" s="77" t="s">
        <v>51</v>
      </c>
      <c r="AC40" s="80">
        <v>552.95187999999996</v>
      </c>
      <c r="AD40" s="10">
        <f t="shared" si="3"/>
        <v>100.00000000000001</v>
      </c>
      <c r="AE40" s="79" t="str">
        <f t="shared" si="4"/>
        <v>ОК</v>
      </c>
      <c r="AF40" s="6"/>
      <c r="AG40" s="6"/>
      <c r="AH40" s="6"/>
    </row>
    <row r="41" spans="1:34" ht="15.75" thickBot="1" x14ac:dyDescent="0.3">
      <c r="A41" s="30">
        <v>31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5"/>
      <c r="O41" s="48"/>
      <c r="P41" s="49"/>
      <c r="Q41" s="60">
        <f t="shared" si="0"/>
        <v>0</v>
      </c>
      <c r="R41" s="70"/>
      <c r="S41" s="71"/>
      <c r="T41" s="63">
        <f t="shared" si="1"/>
        <v>0</v>
      </c>
      <c r="U41" s="70"/>
      <c r="V41" s="70"/>
      <c r="W41" s="66">
        <f t="shared" si="2"/>
        <v>0</v>
      </c>
      <c r="X41" s="72"/>
      <c r="Y41" s="73"/>
      <c r="Z41" s="74"/>
      <c r="AA41" s="74"/>
      <c r="AB41" s="78"/>
      <c r="AC41" s="76"/>
      <c r="AD41" s="10">
        <f t="shared" si="3"/>
        <v>0</v>
      </c>
      <c r="AE41" s="79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12" t="s">
        <v>18</v>
      </c>
      <c r="B42" s="113"/>
      <c r="C42" s="113"/>
      <c r="D42" s="113"/>
      <c r="E42" s="113"/>
      <c r="F42" s="113"/>
      <c r="G42" s="113"/>
      <c r="H42" s="114"/>
      <c r="I42" s="111" t="s">
        <v>16</v>
      </c>
      <c r="J42" s="111"/>
      <c r="K42" s="32">
        <v>0</v>
      </c>
      <c r="L42" s="112" t="s">
        <v>17</v>
      </c>
      <c r="M42" s="114"/>
      <c r="N42" s="33">
        <v>0</v>
      </c>
      <c r="O42" s="85"/>
      <c r="P42" s="85">
        <f>SUMPRODUCT(P11:P41,AC11:AC41)/SUM(AC11:AC41)</f>
        <v>34.521741187594131</v>
      </c>
      <c r="Q42" s="87">
        <f>SUMPRODUCT(Q11:Q41,AC11:AC41)/SUM(AC11:AC41)</f>
        <v>9.5893725521094808</v>
      </c>
      <c r="R42" s="85"/>
      <c r="S42" s="85">
        <f>SUMPRODUCT(S11:S41,AC11:AC41)/SUM(AC11:AC41)</f>
        <v>38.215459166562866</v>
      </c>
      <c r="T42" s="83">
        <f>SUMPRODUCT(T11:T41,AC11:AC41)/SUM(AC11:AC41)</f>
        <v>10.61540532404524</v>
      </c>
      <c r="U42" s="14"/>
      <c r="V42" s="7"/>
      <c r="W42" s="34"/>
      <c r="X42" s="34"/>
      <c r="Y42" s="34"/>
      <c r="Z42" s="34"/>
      <c r="AA42" s="124" t="s">
        <v>39</v>
      </c>
      <c r="AB42" s="124"/>
      <c r="AC42" s="75">
        <f>SUM(AC11:AC41)</f>
        <v>1471.6750099999999</v>
      </c>
      <c r="AD42" s="10"/>
      <c r="AE42" s="11"/>
      <c r="AF42" s="6"/>
      <c r="AG42" s="6"/>
      <c r="AH42" s="6"/>
    </row>
    <row r="43" spans="1:34" ht="15.75" customHeight="1" x14ac:dyDescent="0.25">
      <c r="A43" s="35"/>
      <c r="B43" s="4"/>
      <c r="C43" s="4"/>
      <c r="D43" s="4"/>
      <c r="E43" s="4"/>
      <c r="F43" s="4"/>
      <c r="G43" s="4"/>
      <c r="H43" s="110" t="s">
        <v>2</v>
      </c>
      <c r="I43" s="110"/>
      <c r="J43" s="110"/>
      <c r="K43" s="110"/>
      <c r="L43" s="110"/>
      <c r="M43" s="110"/>
      <c r="N43" s="110"/>
      <c r="O43" s="86"/>
      <c r="P43" s="86"/>
      <c r="Q43" s="88"/>
      <c r="R43" s="86"/>
      <c r="S43" s="86"/>
      <c r="T43" s="84"/>
      <c r="U43" s="14"/>
      <c r="V43" s="4"/>
      <c r="W43" s="4"/>
      <c r="X43" s="4"/>
      <c r="Y43" s="4"/>
      <c r="Z43" s="4"/>
      <c r="AA43" s="4"/>
      <c r="AB43" s="4"/>
      <c r="AC43" s="57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57"/>
    </row>
    <row r="45" spans="1:34" ht="15.75" customHeight="1" x14ac:dyDescent="0.25">
      <c r="A45" s="3"/>
      <c r="B45" s="36" t="s">
        <v>40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 t="s">
        <v>41</v>
      </c>
      <c r="P45" s="36"/>
      <c r="Q45" s="36"/>
      <c r="R45" s="36"/>
      <c r="S45" s="37"/>
      <c r="T45" s="38"/>
      <c r="U45" s="38"/>
      <c r="V45" s="81">
        <v>42704</v>
      </c>
      <c r="W45" s="82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9" t="s">
        <v>3</v>
      </c>
      <c r="O46" s="39" t="s">
        <v>4</v>
      </c>
      <c r="R46" s="39"/>
      <c r="S46" s="39" t="s">
        <v>5</v>
      </c>
      <c r="V46" s="39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6" t="s">
        <v>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43</v>
      </c>
      <c r="O47" s="36" t="s">
        <v>44</v>
      </c>
      <c r="P47" s="36"/>
      <c r="Q47" s="36"/>
      <c r="R47" s="36"/>
      <c r="S47" s="36"/>
      <c r="T47" s="38"/>
      <c r="U47" s="38"/>
      <c r="V47" s="81">
        <v>42704</v>
      </c>
      <c r="W47" s="82"/>
    </row>
    <row r="48" spans="1:34" x14ac:dyDescent="0.25">
      <c r="E48" s="39" t="s">
        <v>45</v>
      </c>
      <c r="O48" s="39" t="s">
        <v>4</v>
      </c>
      <c r="R48" s="39"/>
      <c r="S48" s="39" t="s">
        <v>5</v>
      </c>
      <c r="V48" s="39"/>
      <c r="W48" s="4" t="s">
        <v>6</v>
      </c>
    </row>
    <row r="49" spans="2:23" x14ac:dyDescent="0.25">
      <c r="B49" s="36" t="s">
        <v>55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43</v>
      </c>
      <c r="O49" s="36" t="s">
        <v>56</v>
      </c>
      <c r="P49" s="36"/>
      <c r="Q49" s="36"/>
      <c r="R49" s="36"/>
      <c r="S49" s="36"/>
      <c r="T49" s="38"/>
      <c r="U49" s="38"/>
      <c r="V49" s="81">
        <v>42704</v>
      </c>
      <c r="W49" s="82"/>
    </row>
    <row r="50" spans="2:23" x14ac:dyDescent="0.25">
      <c r="E50" s="50" t="s">
        <v>54</v>
      </c>
      <c r="O50" s="39" t="s">
        <v>4</v>
      </c>
      <c r="R50" s="39"/>
      <c r="S50" s="39" t="s">
        <v>5</v>
      </c>
      <c r="V50" s="39"/>
      <c r="W50" s="4" t="s">
        <v>6</v>
      </c>
    </row>
  </sheetData>
  <sheetProtection sheet="1" objects="1" scenarios="1"/>
  <mergeCells count="50">
    <mergeCell ref="AA42:AB42"/>
    <mergeCell ref="R42:R43"/>
    <mergeCell ref="K3:AH3"/>
    <mergeCell ref="K6:AH6"/>
    <mergeCell ref="S42:S43"/>
    <mergeCell ref="V9:V10"/>
    <mergeCell ref="L9:L10"/>
    <mergeCell ref="AC7:AC10"/>
    <mergeCell ref="Z7:Z10"/>
    <mergeCell ref="AA7:AA10"/>
    <mergeCell ref="AB7:AB10"/>
    <mergeCell ref="Y7:Y10"/>
    <mergeCell ref="X7:X10"/>
    <mergeCell ref="R9:R10"/>
    <mergeCell ref="O9:O10"/>
    <mergeCell ref="P9:P10"/>
    <mergeCell ref="N8:N10"/>
    <mergeCell ref="Q9:Q10"/>
    <mergeCell ref="V49:W49"/>
    <mergeCell ref="J2:X2"/>
    <mergeCell ref="J4:X4"/>
    <mergeCell ref="J5:X5"/>
    <mergeCell ref="U9:U10"/>
    <mergeCell ref="S9:S10"/>
    <mergeCell ref="B7:M8"/>
    <mergeCell ref="H9:H10"/>
    <mergeCell ref="M9:M10"/>
    <mergeCell ref="W9:W10"/>
    <mergeCell ref="H43:N43"/>
    <mergeCell ref="I42:J42"/>
    <mergeCell ref="A42:H42"/>
    <mergeCell ref="L42:M42"/>
    <mergeCell ref="V47:W47"/>
    <mergeCell ref="O42:O43"/>
    <mergeCell ref="V45:W45"/>
    <mergeCell ref="T42:T43"/>
    <mergeCell ref="P42:P43"/>
    <mergeCell ref="Q42:Q43"/>
    <mergeCell ref="A7:A10"/>
    <mergeCell ref="B9:B10"/>
    <mergeCell ref="C9:C10"/>
    <mergeCell ref="F9:F10"/>
    <mergeCell ref="D9:D10"/>
    <mergeCell ref="E9:E10"/>
    <mergeCell ref="I9:I10"/>
    <mergeCell ref="N7:W7"/>
    <mergeCell ref="T9:T10"/>
    <mergeCell ref="G9:G10"/>
    <mergeCell ref="J9:J10"/>
    <mergeCell ref="K9:K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workbookViewId="0">
      <selection activeCell="G30" sqref="G30:G32"/>
    </sheetView>
  </sheetViews>
  <sheetFormatPr defaultRowHeight="15" x14ac:dyDescent="0.25"/>
  <sheetData>
    <row r="1" spans="1:5" x14ac:dyDescent="0.25">
      <c r="A1" t="s">
        <v>62</v>
      </c>
    </row>
    <row r="2" spans="1:5" x14ac:dyDescent="0.25">
      <c r="A2" t="s">
        <v>63</v>
      </c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60">
        <v>42675</v>
      </c>
      <c r="B3">
        <v>0</v>
      </c>
      <c r="C3">
        <v>0</v>
      </c>
      <c r="D3">
        <v>1.03</v>
      </c>
      <c r="E3">
        <v>-0.82</v>
      </c>
    </row>
    <row r="4" spans="1:5" x14ac:dyDescent="0.25">
      <c r="A4" s="160">
        <v>42676</v>
      </c>
      <c r="B4">
        <v>0</v>
      </c>
      <c r="C4">
        <v>0</v>
      </c>
      <c r="D4">
        <v>1.03</v>
      </c>
      <c r="E4">
        <v>0.36</v>
      </c>
    </row>
    <row r="5" spans="1:5" x14ac:dyDescent="0.25">
      <c r="A5" s="160">
        <v>42677</v>
      </c>
      <c r="B5">
        <v>0</v>
      </c>
      <c r="C5">
        <v>0</v>
      </c>
      <c r="D5">
        <v>1.03</v>
      </c>
      <c r="E5">
        <v>2.23</v>
      </c>
    </row>
    <row r="6" spans="1:5" x14ac:dyDescent="0.25">
      <c r="A6" s="160">
        <v>42678</v>
      </c>
      <c r="B6">
        <v>0</v>
      </c>
      <c r="C6">
        <v>0</v>
      </c>
      <c r="D6">
        <v>1.03</v>
      </c>
      <c r="E6">
        <v>1.1000000000000001</v>
      </c>
    </row>
    <row r="7" spans="1:5" x14ac:dyDescent="0.25">
      <c r="A7" s="160">
        <v>42679</v>
      </c>
      <c r="B7">
        <v>0</v>
      </c>
      <c r="C7">
        <v>0</v>
      </c>
      <c r="D7">
        <v>1.04</v>
      </c>
      <c r="E7">
        <v>-0.27</v>
      </c>
    </row>
    <row r="8" spans="1:5" x14ac:dyDescent="0.25">
      <c r="A8" s="160">
        <v>42680</v>
      </c>
      <c r="B8">
        <v>0</v>
      </c>
      <c r="C8">
        <v>0</v>
      </c>
      <c r="D8">
        <v>1.03</v>
      </c>
      <c r="E8">
        <v>5.38</v>
      </c>
    </row>
    <row r="9" spans="1:5" x14ac:dyDescent="0.25">
      <c r="A9" s="160">
        <v>42681</v>
      </c>
      <c r="B9">
        <v>0</v>
      </c>
      <c r="C9">
        <v>0</v>
      </c>
      <c r="D9">
        <v>1.02</v>
      </c>
      <c r="E9">
        <v>13.01</v>
      </c>
    </row>
    <row r="10" spans="1:5" x14ac:dyDescent="0.25">
      <c r="A10" s="160">
        <v>42682</v>
      </c>
      <c r="B10">
        <v>0</v>
      </c>
      <c r="C10">
        <v>0</v>
      </c>
      <c r="D10">
        <v>1.03</v>
      </c>
      <c r="E10">
        <v>6.48</v>
      </c>
    </row>
    <row r="11" spans="1:5" x14ac:dyDescent="0.25">
      <c r="A11" s="160">
        <v>42683</v>
      </c>
      <c r="B11">
        <v>0</v>
      </c>
      <c r="C11">
        <v>0</v>
      </c>
      <c r="D11">
        <v>1.02</v>
      </c>
      <c r="E11">
        <v>8.24</v>
      </c>
    </row>
    <row r="12" spans="1:5" x14ac:dyDescent="0.25">
      <c r="A12" s="160">
        <v>42684</v>
      </c>
      <c r="B12">
        <v>0</v>
      </c>
      <c r="C12">
        <v>0</v>
      </c>
      <c r="D12">
        <v>1.02</v>
      </c>
      <c r="E12">
        <v>8.4600000000000009</v>
      </c>
    </row>
    <row r="13" spans="1:5" x14ac:dyDescent="0.25">
      <c r="A13" s="160">
        <v>42685</v>
      </c>
      <c r="B13">
        <v>0</v>
      </c>
      <c r="C13">
        <v>0</v>
      </c>
      <c r="D13">
        <v>1.03</v>
      </c>
      <c r="E13">
        <v>0.96</v>
      </c>
    </row>
    <row r="14" spans="1:5" x14ac:dyDescent="0.25">
      <c r="A14" s="160">
        <v>42686</v>
      </c>
      <c r="B14">
        <v>0</v>
      </c>
      <c r="C14">
        <v>0</v>
      </c>
      <c r="D14">
        <v>1.04</v>
      </c>
      <c r="E14">
        <v>0.83</v>
      </c>
    </row>
    <row r="15" spans="1:5" x14ac:dyDescent="0.25">
      <c r="A15" s="160">
        <v>42687</v>
      </c>
      <c r="B15">
        <v>0</v>
      </c>
      <c r="C15">
        <v>0</v>
      </c>
      <c r="D15">
        <v>1.03</v>
      </c>
      <c r="E15">
        <v>1.36</v>
      </c>
    </row>
    <row r="16" spans="1:5" x14ac:dyDescent="0.25">
      <c r="A16" s="160">
        <v>42688</v>
      </c>
      <c r="B16">
        <v>0</v>
      </c>
      <c r="C16">
        <v>0</v>
      </c>
      <c r="D16">
        <v>1.04</v>
      </c>
      <c r="E16">
        <v>0.5</v>
      </c>
    </row>
    <row r="17" spans="1:7" x14ac:dyDescent="0.25">
      <c r="A17" s="160">
        <v>42689</v>
      </c>
      <c r="B17">
        <v>0</v>
      </c>
      <c r="C17">
        <v>0</v>
      </c>
      <c r="D17">
        <v>1.04</v>
      </c>
      <c r="E17">
        <v>-1.37</v>
      </c>
    </row>
    <row r="18" spans="1:7" x14ac:dyDescent="0.25">
      <c r="A18" s="160">
        <v>42690</v>
      </c>
      <c r="B18">
        <v>0</v>
      </c>
      <c r="C18">
        <v>0</v>
      </c>
      <c r="D18">
        <v>1.04</v>
      </c>
      <c r="E18">
        <v>-1.58</v>
      </c>
    </row>
    <row r="19" spans="1:7" x14ac:dyDescent="0.25">
      <c r="A19" s="160">
        <v>42691</v>
      </c>
      <c r="B19">
        <v>0</v>
      </c>
      <c r="C19">
        <v>0</v>
      </c>
      <c r="D19">
        <v>1.04</v>
      </c>
      <c r="E19">
        <v>-2.68</v>
      </c>
    </row>
    <row r="20" spans="1:7" x14ac:dyDescent="0.25">
      <c r="A20" s="160">
        <v>42692</v>
      </c>
      <c r="B20">
        <v>0</v>
      </c>
      <c r="C20">
        <v>0</v>
      </c>
      <c r="D20">
        <v>1.05</v>
      </c>
      <c r="E20">
        <v>-1.66</v>
      </c>
    </row>
    <row r="21" spans="1:7" x14ac:dyDescent="0.25">
      <c r="A21" s="160">
        <v>42693</v>
      </c>
      <c r="B21">
        <v>0</v>
      </c>
      <c r="C21">
        <v>0</v>
      </c>
      <c r="D21">
        <v>1.05</v>
      </c>
      <c r="E21">
        <v>-2.72</v>
      </c>
    </row>
    <row r="22" spans="1:7" x14ac:dyDescent="0.25">
      <c r="A22" s="160">
        <v>42694</v>
      </c>
      <c r="B22">
        <v>0</v>
      </c>
      <c r="C22">
        <v>0</v>
      </c>
      <c r="D22">
        <v>1.06</v>
      </c>
      <c r="E22">
        <v>-1.44</v>
      </c>
    </row>
    <row r="23" spans="1:7" x14ac:dyDescent="0.25">
      <c r="A23" s="160">
        <v>42695</v>
      </c>
      <c r="B23">
        <v>0</v>
      </c>
      <c r="C23">
        <v>0</v>
      </c>
      <c r="D23">
        <v>1.06</v>
      </c>
      <c r="E23">
        <v>-4.58</v>
      </c>
    </row>
    <row r="24" spans="1:7" x14ac:dyDescent="0.25">
      <c r="A24" s="160">
        <v>42696</v>
      </c>
      <c r="B24">
        <v>0</v>
      </c>
      <c r="C24">
        <v>0</v>
      </c>
      <c r="D24">
        <v>1.06</v>
      </c>
      <c r="E24">
        <v>-5.5</v>
      </c>
    </row>
    <row r="25" spans="1:7" x14ac:dyDescent="0.25">
      <c r="A25" s="160">
        <v>42697</v>
      </c>
      <c r="B25">
        <v>0</v>
      </c>
      <c r="C25">
        <v>0</v>
      </c>
      <c r="D25">
        <v>1.05</v>
      </c>
      <c r="E25">
        <v>-6.11</v>
      </c>
    </row>
    <row r="26" spans="1:7" x14ac:dyDescent="0.25">
      <c r="A26" s="160">
        <v>42698</v>
      </c>
      <c r="B26">
        <v>0</v>
      </c>
      <c r="C26">
        <v>0</v>
      </c>
      <c r="D26">
        <v>1.03</v>
      </c>
      <c r="E26">
        <v>-4.97</v>
      </c>
    </row>
    <row r="27" spans="1:7" x14ac:dyDescent="0.25">
      <c r="A27" s="160">
        <v>42699</v>
      </c>
      <c r="B27">
        <v>0</v>
      </c>
      <c r="C27">
        <v>0</v>
      </c>
      <c r="D27">
        <v>1.02</v>
      </c>
      <c r="E27">
        <v>-3.1</v>
      </c>
    </row>
    <row r="28" spans="1:7" x14ac:dyDescent="0.25">
      <c r="A28" s="160">
        <v>42700</v>
      </c>
      <c r="B28">
        <v>0</v>
      </c>
      <c r="C28">
        <v>0</v>
      </c>
      <c r="D28">
        <v>1.02</v>
      </c>
      <c r="E28">
        <v>-0.79</v>
      </c>
    </row>
    <row r="29" spans="1:7" x14ac:dyDescent="0.25">
      <c r="A29" s="160">
        <v>42701</v>
      </c>
      <c r="B29">
        <v>0</v>
      </c>
      <c r="C29">
        <v>0</v>
      </c>
      <c r="D29">
        <v>1.01</v>
      </c>
      <c r="E29">
        <v>2.11</v>
      </c>
    </row>
    <row r="30" spans="1:7" x14ac:dyDescent="0.25">
      <c r="A30" s="160">
        <v>42702</v>
      </c>
      <c r="B30">
        <v>429589.72</v>
      </c>
      <c r="C30">
        <v>739.57100000000003</v>
      </c>
      <c r="D30">
        <v>3.53</v>
      </c>
      <c r="E30">
        <v>-0.97</v>
      </c>
      <c r="G30">
        <f>B30/1000</f>
        <v>429.58972</v>
      </c>
    </row>
    <row r="31" spans="1:7" x14ac:dyDescent="0.25">
      <c r="A31" s="160">
        <v>42703</v>
      </c>
      <c r="B31">
        <v>489133.41</v>
      </c>
      <c r="C31">
        <v>800.56799999999998</v>
      </c>
      <c r="D31">
        <v>3.95</v>
      </c>
      <c r="E31">
        <v>-1.33</v>
      </c>
      <c r="G31">
        <f t="shared" ref="G31:G32" si="0">B31/1000</f>
        <v>489.13340999999997</v>
      </c>
    </row>
    <row r="32" spans="1:7" x14ac:dyDescent="0.25">
      <c r="A32" s="160">
        <v>42704</v>
      </c>
      <c r="B32">
        <v>552951.88</v>
      </c>
      <c r="C32">
        <v>993.56500000000005</v>
      </c>
      <c r="D32">
        <v>3.98</v>
      </c>
      <c r="E32">
        <v>-0.9</v>
      </c>
      <c r="G32">
        <f t="shared" si="0"/>
        <v>552.95187999999996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2016-12-05T17:22:11Z</cp:lastPrinted>
  <dcterms:created xsi:type="dcterms:W3CDTF">2016-10-07T07:24:19Z</dcterms:created>
  <dcterms:modified xsi:type="dcterms:W3CDTF">2016-12-08T09:12:01Z</dcterms:modified>
</cp:coreProperties>
</file>