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1 листопад 2016\"/>
    </mc:Choice>
  </mc:AlternateContent>
  <bookViews>
    <workbookView xWindow="120" yWindow="75" windowWidth="1932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I41" i="2" l="1"/>
  <c r="K41" i="2" s="1"/>
  <c r="I42" i="2"/>
  <c r="K42" i="2" s="1"/>
  <c r="I43" i="2"/>
  <c r="K43" i="2" s="1"/>
  <c r="I44" i="2"/>
  <c r="K44" i="2" s="1"/>
  <c r="I45" i="2"/>
  <c r="K45" i="2" s="1"/>
  <c r="I46" i="2"/>
  <c r="K46" i="2" s="1"/>
  <c r="I47" i="2"/>
  <c r="K47" i="2" s="1"/>
  <c r="I48" i="2"/>
  <c r="K48" i="2" s="1"/>
  <c r="I49" i="2"/>
  <c r="K49" i="2" s="1"/>
  <c r="I50" i="2"/>
  <c r="K50" i="2" s="1"/>
  <c r="I51" i="2"/>
  <c r="K51" i="2" s="1"/>
  <c r="I52" i="2"/>
  <c r="K52" i="2" s="1"/>
  <c r="I53" i="2"/>
  <c r="K53" i="2" s="1"/>
  <c r="I54" i="2"/>
  <c r="K54" i="2" s="1"/>
  <c r="I55" i="2"/>
  <c r="K55" i="2" s="1"/>
  <c r="I56" i="2"/>
  <c r="K56" i="2" s="1"/>
  <c r="I57" i="2"/>
  <c r="K57" i="2" s="1"/>
  <c r="I58" i="2"/>
  <c r="K58" i="2" s="1"/>
  <c r="I59" i="2"/>
  <c r="K59" i="2" s="1"/>
  <c r="I60" i="2"/>
  <c r="K60" i="2" s="1"/>
  <c r="I61" i="2"/>
  <c r="K61" i="2" s="1"/>
  <c r="I62" i="2"/>
  <c r="K62" i="2" s="1"/>
  <c r="I63" i="2"/>
  <c r="K63" i="2" s="1"/>
  <c r="I64" i="2"/>
  <c r="K64" i="2" s="1"/>
  <c r="I65" i="2"/>
  <c r="K65" i="2" s="1"/>
  <c r="I66" i="2"/>
  <c r="K66" i="2" s="1"/>
  <c r="I67" i="2"/>
  <c r="K67" i="2" s="1"/>
  <c r="I68" i="2"/>
  <c r="K68" i="2" s="1"/>
  <c r="I69" i="2"/>
  <c r="K69" i="2" s="1"/>
  <c r="I40" i="2"/>
  <c r="K40" i="2" s="1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40" i="2"/>
  <c r="L41" i="3"/>
  <c r="L45" i="3"/>
  <c r="L49" i="3"/>
  <c r="L53" i="3"/>
  <c r="L57" i="3"/>
  <c r="L61" i="3"/>
  <c r="L65" i="3"/>
  <c r="L69" i="3"/>
  <c r="J41" i="3"/>
  <c r="J42" i="3"/>
  <c r="L42" i="3" s="1"/>
  <c r="N42" i="3" s="1"/>
  <c r="J43" i="3"/>
  <c r="L43" i="3" s="1"/>
  <c r="J44" i="3"/>
  <c r="L44" i="3" s="1"/>
  <c r="N44" i="3" s="1"/>
  <c r="J45" i="3"/>
  <c r="J46" i="3"/>
  <c r="L46" i="3" s="1"/>
  <c r="N46" i="3" s="1"/>
  <c r="J47" i="3"/>
  <c r="L47" i="3" s="1"/>
  <c r="J48" i="3"/>
  <c r="L48" i="3" s="1"/>
  <c r="N48" i="3" s="1"/>
  <c r="J49" i="3"/>
  <c r="J50" i="3"/>
  <c r="L50" i="3" s="1"/>
  <c r="N50" i="3" s="1"/>
  <c r="J51" i="3"/>
  <c r="L51" i="3" s="1"/>
  <c r="J52" i="3"/>
  <c r="L52" i="3" s="1"/>
  <c r="N52" i="3" s="1"/>
  <c r="J53" i="3"/>
  <c r="J54" i="3"/>
  <c r="L54" i="3" s="1"/>
  <c r="N54" i="3" s="1"/>
  <c r="J55" i="3"/>
  <c r="L55" i="3" s="1"/>
  <c r="J56" i="3"/>
  <c r="L56" i="3" s="1"/>
  <c r="N56" i="3" s="1"/>
  <c r="J57" i="3"/>
  <c r="J58" i="3"/>
  <c r="L58" i="3" s="1"/>
  <c r="N58" i="3" s="1"/>
  <c r="J59" i="3"/>
  <c r="L59" i="3" s="1"/>
  <c r="J60" i="3"/>
  <c r="L60" i="3" s="1"/>
  <c r="N60" i="3" s="1"/>
  <c r="J61" i="3"/>
  <c r="J62" i="3"/>
  <c r="L62" i="3" s="1"/>
  <c r="N62" i="3" s="1"/>
  <c r="J63" i="3"/>
  <c r="L63" i="3" s="1"/>
  <c r="J64" i="3"/>
  <c r="L64" i="3" s="1"/>
  <c r="N64" i="3" s="1"/>
  <c r="J65" i="3"/>
  <c r="J66" i="3"/>
  <c r="L66" i="3" s="1"/>
  <c r="N66" i="3" s="1"/>
  <c r="J67" i="3"/>
  <c r="L67" i="3" s="1"/>
  <c r="J68" i="3"/>
  <c r="L68" i="3" s="1"/>
  <c r="N68" i="3" s="1"/>
  <c r="J69" i="3"/>
  <c r="J40" i="3"/>
  <c r="L40" i="3" s="1"/>
  <c r="N40" i="3" s="1"/>
  <c r="K5" i="3"/>
  <c r="M5" i="3" s="1"/>
  <c r="K6" i="3"/>
  <c r="M6" i="3" s="1"/>
  <c r="K7" i="3"/>
  <c r="M7" i="3" s="1"/>
  <c r="K8" i="3"/>
  <c r="M8" i="3" s="1"/>
  <c r="K9" i="3"/>
  <c r="M9" i="3" s="1"/>
  <c r="K10" i="3"/>
  <c r="M10" i="3" s="1"/>
  <c r="K11" i="3"/>
  <c r="M11" i="3" s="1"/>
  <c r="K12" i="3"/>
  <c r="M12" i="3" s="1"/>
  <c r="K13" i="3"/>
  <c r="M13" i="3" s="1"/>
  <c r="K14" i="3"/>
  <c r="M14" i="3" s="1"/>
  <c r="K15" i="3"/>
  <c r="M15" i="3" s="1"/>
  <c r="K16" i="3"/>
  <c r="M16" i="3" s="1"/>
  <c r="K17" i="3"/>
  <c r="M17" i="3" s="1"/>
  <c r="K18" i="3"/>
  <c r="M18" i="3" s="1"/>
  <c r="K19" i="3"/>
  <c r="M19" i="3" s="1"/>
  <c r="K20" i="3"/>
  <c r="M20" i="3" s="1"/>
  <c r="K21" i="3"/>
  <c r="M21" i="3" s="1"/>
  <c r="K22" i="3"/>
  <c r="M22" i="3" s="1"/>
  <c r="K23" i="3"/>
  <c r="M23" i="3" s="1"/>
  <c r="K24" i="3"/>
  <c r="M24" i="3" s="1"/>
  <c r="K25" i="3"/>
  <c r="M25" i="3" s="1"/>
  <c r="K26" i="3"/>
  <c r="M26" i="3" s="1"/>
  <c r="K27" i="3"/>
  <c r="M27" i="3" s="1"/>
  <c r="K28" i="3"/>
  <c r="M28" i="3" s="1"/>
  <c r="K29" i="3"/>
  <c r="M29" i="3" s="1"/>
  <c r="K30" i="3"/>
  <c r="M30" i="3" s="1"/>
  <c r="K31" i="3"/>
  <c r="M31" i="3" s="1"/>
  <c r="K32" i="3"/>
  <c r="M32" i="3" s="1"/>
  <c r="K33" i="3"/>
  <c r="M33" i="3" s="1"/>
  <c r="K4" i="3"/>
  <c r="M4" i="3" s="1"/>
  <c r="N67" i="3" l="1"/>
  <c r="N63" i="3"/>
  <c r="N59" i="3"/>
  <c r="N55" i="3"/>
  <c r="N51" i="3"/>
  <c r="N47" i="3"/>
  <c r="N43" i="3"/>
  <c r="N65" i="3"/>
  <c r="N69" i="3"/>
  <c r="N61" i="3"/>
  <c r="N57" i="3"/>
  <c r="N53" i="3"/>
  <c r="N49" i="3"/>
  <c r="N45" i="3"/>
  <c r="N41" i="3"/>
  <c r="W24" i="1"/>
  <c r="U24" i="1"/>
  <c r="T24" i="1"/>
  <c r="R24" i="1"/>
  <c r="Q24" i="1"/>
  <c r="O24" i="1"/>
  <c r="W23" i="1"/>
  <c r="U23" i="1"/>
  <c r="T23" i="1"/>
  <c r="R23" i="1"/>
  <c r="Q23" i="1"/>
  <c r="O23" i="1"/>
  <c r="T12" i="1" l="1"/>
  <c r="T13" i="1"/>
  <c r="U12" i="1"/>
  <c r="U13" i="1"/>
  <c r="R12" i="1"/>
  <c r="R13" i="1"/>
  <c r="Q12" i="1"/>
  <c r="Q13" i="1"/>
  <c r="O12" i="1"/>
  <c r="O13" i="1"/>
  <c r="W14" i="1" l="1"/>
  <c r="T14" i="1"/>
  <c r="Q14" i="1"/>
  <c r="W41" i="1" l="1"/>
  <c r="U41" i="1"/>
  <c r="T41" i="1"/>
  <c r="R41" i="1"/>
  <c r="Q41" i="1"/>
  <c r="O41" i="1"/>
  <c r="W40" i="1"/>
  <c r="U40" i="1"/>
  <c r="T40" i="1"/>
  <c r="R40" i="1"/>
  <c r="Q40" i="1"/>
  <c r="O40" i="1"/>
  <c r="W39" i="1"/>
  <c r="U39" i="1"/>
  <c r="T39" i="1"/>
  <c r="R39" i="1"/>
  <c r="Q39" i="1"/>
  <c r="O39" i="1"/>
  <c r="W34" i="1"/>
  <c r="U34" i="1"/>
  <c r="T34" i="1"/>
  <c r="R34" i="1"/>
  <c r="Q34" i="1"/>
  <c r="O34" i="1"/>
  <c r="W33" i="1"/>
  <c r="U33" i="1"/>
  <c r="T33" i="1"/>
  <c r="R33" i="1"/>
  <c r="Q33" i="1"/>
  <c r="O33" i="1"/>
  <c r="W27" i="1"/>
  <c r="U27" i="1"/>
  <c r="T27" i="1"/>
  <c r="R27" i="1"/>
  <c r="Q27" i="1"/>
  <c r="O27" i="1"/>
  <c r="W26" i="1"/>
  <c r="U26" i="1"/>
  <c r="T26" i="1"/>
  <c r="R26" i="1"/>
  <c r="Q26" i="1"/>
  <c r="O26" i="1"/>
  <c r="W25" i="1"/>
  <c r="U25" i="1"/>
  <c r="T25" i="1"/>
  <c r="R25" i="1"/>
  <c r="Q25" i="1"/>
  <c r="O25" i="1"/>
  <c r="W20" i="1"/>
  <c r="U20" i="1"/>
  <c r="T20" i="1"/>
  <c r="R20" i="1"/>
  <c r="Q20" i="1"/>
  <c r="O20" i="1"/>
  <c r="W19" i="1"/>
  <c r="U19" i="1"/>
  <c r="T19" i="1"/>
  <c r="R19" i="1"/>
  <c r="Q19" i="1"/>
  <c r="O19" i="1"/>
  <c r="U38" i="1" l="1"/>
  <c r="U37" i="1"/>
  <c r="U36" i="1"/>
  <c r="U35" i="1"/>
  <c r="U32" i="1"/>
  <c r="U31" i="1"/>
  <c r="U30" i="1"/>
  <c r="U29" i="1"/>
  <c r="U28" i="1"/>
  <c r="U22" i="1"/>
  <c r="U21" i="1"/>
  <c r="R38" i="1"/>
  <c r="R37" i="1"/>
  <c r="R36" i="1"/>
  <c r="R35" i="1"/>
  <c r="R32" i="1"/>
  <c r="R31" i="1"/>
  <c r="R30" i="1"/>
  <c r="R29" i="1"/>
  <c r="R28" i="1"/>
  <c r="R22" i="1"/>
  <c r="R21" i="1"/>
  <c r="O38" i="1"/>
  <c r="O37" i="1"/>
  <c r="O36" i="1"/>
  <c r="O35" i="1"/>
  <c r="O32" i="1"/>
  <c r="O31" i="1"/>
  <c r="O30" i="1"/>
  <c r="O29" i="1"/>
  <c r="O28" i="1"/>
  <c r="O22" i="1"/>
  <c r="O21" i="1"/>
  <c r="U15" i="1" l="1"/>
  <c r="U16" i="1"/>
  <c r="U17" i="1"/>
  <c r="U18" i="1"/>
  <c r="U14" i="1"/>
  <c r="R15" i="1"/>
  <c r="R16" i="1"/>
  <c r="R17" i="1"/>
  <c r="R18" i="1"/>
  <c r="R14" i="1"/>
  <c r="O15" i="1"/>
  <c r="O16" i="1"/>
  <c r="O17" i="1"/>
  <c r="O18" i="1"/>
  <c r="O14" i="1"/>
  <c r="O42" i="1" l="1"/>
  <c r="AD21" i="1"/>
  <c r="W13" i="1" l="1"/>
  <c r="W15" i="1"/>
  <c r="W16" i="1"/>
  <c r="W17" i="1"/>
  <c r="W18" i="1"/>
  <c r="W21" i="1"/>
  <c r="W22" i="1"/>
  <c r="W28" i="1"/>
  <c r="W29" i="1"/>
  <c r="W30" i="1"/>
  <c r="W31" i="1"/>
  <c r="W32" i="1"/>
  <c r="W35" i="1"/>
  <c r="W36" i="1"/>
  <c r="W37" i="1"/>
  <c r="W38" i="1"/>
  <c r="W12" i="1"/>
  <c r="T15" i="1"/>
  <c r="T16" i="1"/>
  <c r="T17" i="1"/>
  <c r="T18" i="1"/>
  <c r="T21" i="1"/>
  <c r="T22" i="1"/>
  <c r="T28" i="1"/>
  <c r="T29" i="1"/>
  <c r="T30" i="1"/>
  <c r="T31" i="1"/>
  <c r="T32" i="1"/>
  <c r="T35" i="1"/>
  <c r="T36" i="1"/>
  <c r="T37" i="1"/>
  <c r="T38" i="1"/>
  <c r="Q15" i="1"/>
  <c r="Q16" i="1"/>
  <c r="Q17" i="1"/>
  <c r="Q18" i="1"/>
  <c r="Q21" i="1"/>
  <c r="Q22" i="1"/>
  <c r="Q28" i="1"/>
  <c r="Q29" i="1"/>
  <c r="Q30" i="1"/>
  <c r="Q31" i="1"/>
  <c r="Q32" i="1"/>
  <c r="Q35" i="1"/>
  <c r="Q36" i="1"/>
  <c r="Q37" i="1"/>
  <c r="Q38" i="1"/>
  <c r="AD12" i="1" l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E21" i="1"/>
  <c r="AD22" i="1"/>
  <c r="AE22" i="1" s="1"/>
  <c r="AD23" i="1"/>
  <c r="AE23" i="1" s="1"/>
  <c r="AD24" i="1"/>
  <c r="AE24" i="1" s="1"/>
  <c r="AD34" i="1" l="1"/>
  <c r="AE3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E31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<sst xmlns="http://schemas.openxmlformats.org/spreadsheetml/2006/main" count="219" uniqueCount="94">
  <si>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</si>
  <si>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</si>
  <si>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</si>
  <si>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</si>
  <si>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</si>
  <si>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</si>
  <si>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</si>
  <si>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Гелій</t>
  </si>
  <si>
    <t>Водень</t>
  </si>
  <si>
    <t>Умовно постійні компоненти, мол. % від 01.01.2016 р.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</si>
  <si>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</si>
  <si>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</si>
  <si>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</si>
  <si>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</si>
  <si>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</si>
  <si>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</si>
  <si>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</si>
  <si>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</si>
  <si>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</si>
  <si>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</si>
  <si>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</si>
  <si>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</si>
  <si>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</si>
  <si>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Масова концентрація 
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</si>
  <si>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</si>
  <si>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</si>
  <si>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Обсяг газу, тис. 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</si>
  <si>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Густина абсолютна,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,при 20 ºС,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 </t>
    </r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</si>
  <si>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</si>
  <si>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</si>
  <si>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</si>
  <si>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</si>
  <si>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</si>
  <si>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</si>
  <si>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</si>
  <si>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</si>
  <si>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</si>
  <si>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</si>
  <si>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</si>
  <si>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</si>
  <si>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Завідувач вимірювальної хіміко-аналітичної лабораторії</t>
  </si>
  <si>
    <t>лабораторія, де здійснювались аналізи газу</t>
  </si>
  <si>
    <t>Керівник метрологічної служби</t>
  </si>
  <si>
    <t>Пивовар Є.В.</t>
  </si>
  <si>
    <t>метрологічна служба, яка вимірює обсяги газу</t>
  </si>
  <si>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</si>
  <si>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</si>
  <si>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</si>
  <si>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</si>
  <si>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 xml:space="preserve">з газопроводу </t>
  </si>
  <si>
    <t xml:space="preserve">по ГВС (ПВВГ, СВГ, ГРС) </t>
  </si>
  <si>
    <t>ПАТ "УКРТРАНСГАЗ" Філія УМГ "ХАРКІВТРАНСГАЗ"</t>
  </si>
  <si>
    <t xml:space="preserve">Вимірювальна хіміко-аналітична лабораторія </t>
  </si>
  <si>
    <t>Температура вимірювання/згоряння при 20/25ºС</t>
  </si>
  <si>
    <t>Температура точки роси вологи 
(Р = 3.92 МПа), ºС</t>
  </si>
  <si>
    <t>Начальник служби ГВ та М</t>
  </si>
  <si>
    <t>Шебелинський пм Шебелинського ЛВУМГ</t>
  </si>
  <si>
    <t>Свідоцтво про атестацію №100-355/2015 чинне до 20.12.2018р.</t>
  </si>
  <si>
    <t xml:space="preserve"> "Острогожськ-Шебелинка" ІІ нитка Ду 1200</t>
  </si>
  <si>
    <t>Євтушенко С.О.</t>
  </si>
  <si>
    <t>Головний інженер Шебелинського ЛВУМГ</t>
  </si>
  <si>
    <t>Буховцев О.Л.</t>
  </si>
  <si>
    <r>
      <t xml:space="preserve">за період з </t>
    </r>
    <r>
      <rPr>
        <u/>
        <sz val="11"/>
        <color theme="1"/>
        <rFont val="Calibri"/>
        <family val="2"/>
        <charset val="204"/>
        <scheme val="minor"/>
      </rPr>
      <t xml:space="preserve">01.11.2016 </t>
    </r>
    <r>
      <rPr>
        <sz val="11"/>
        <color theme="1"/>
        <rFont val="Calibri"/>
        <family val="2"/>
        <charset val="204"/>
        <scheme val="minor"/>
      </rPr>
      <t xml:space="preserve">по </t>
    </r>
    <r>
      <rPr>
        <u/>
        <sz val="11"/>
        <color theme="1"/>
        <rFont val="Calibri"/>
        <family val="2"/>
        <charset val="204"/>
        <scheme val="minor"/>
      </rPr>
      <t>30.11.2016</t>
    </r>
  </si>
  <si>
    <t xml:space="preserve">ПВВГ "ШКС-2", ГРС "Михайлівка", ГРС "Асіївка", ГРС "Миролюбівка", ГРС "Роздолля"   </t>
  </si>
  <si>
    <t xml:space="preserve">маршрут № </t>
  </si>
  <si>
    <t>Всього *:</t>
  </si>
  <si>
    <t>відс</t>
  </si>
  <si>
    <t>Данные по объекту ПВВГ ШКС-2 ВТ №3,4 (осн.) за 11/16.</t>
  </si>
  <si>
    <t>День</t>
  </si>
  <si>
    <t xml:space="preserve"> V, м3</t>
  </si>
  <si>
    <t>Vp.у.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</si>
  <si>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</si>
  <si>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</si>
  <si>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</si>
  <si>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</si>
  <si>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</si>
  <si>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Итого</t>
  </si>
  <si>
    <t>Данные по объекту ГРС Шлях Леніна (осн.) за 11/16.</t>
  </si>
  <si>
    <t>AB</t>
  </si>
  <si>
    <t>A</t>
  </si>
  <si>
    <t>1028,320*</t>
  </si>
  <si>
    <t>3,21*</t>
  </si>
  <si>
    <t>3,83*</t>
  </si>
  <si>
    <t>108197,38*</t>
  </si>
  <si>
    <t>1609,025*</t>
  </si>
  <si>
    <t>3,16*</t>
  </si>
  <si>
    <t>5,29*</t>
  </si>
  <si>
    <t>Данные по объекту ГРС Асіївська (осн.) за 11/16.</t>
  </si>
  <si>
    <t xml:space="preserve"> Vру, м3</t>
  </si>
  <si>
    <t>Данные по объекту Розділля УЛГ FL600 (осн.) за 11/16.</t>
  </si>
  <si>
    <t>у Розділля РЛГ Delta S1Flow</t>
  </si>
  <si>
    <t xml:space="preserve">Миролюбівка РЛГ Delta SFlow </t>
  </si>
  <si>
    <t>Данные по объекту Миролюбівка УЛГ FL 600 (осн.) за 11/16.</t>
  </si>
  <si>
    <t>* Обсяг природного газу за місяць з урахуванням ВТВ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</si>
</sst>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rgb="FF92D05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164" fontId="4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9" xfId="0" applyFont="1" applyBorder="1" applyProtection="1">
      <protection locked="0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/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9" xfId="0" applyFont="1" applyBorder="1"/>
    <xf numFmtId="0" fontId="10" fillId="0" borderId="0" xfId="0" applyFont="1"/>
    <xf numFmtId="0" fontId="2" fillId="0" borderId="9" xfId="0" applyFont="1" applyBorder="1" applyAlignment="1"/>
    <xf numFmtId="49" fontId="11" fillId="0" borderId="9" xfId="0" applyNumberFormat="1" applyFont="1" applyBorder="1" applyAlignment="1">
      <alignment horizontal="left"/>
    </xf>
    <xf numFmtId="0" fontId="2" fillId="0" borderId="9" xfId="0" applyFont="1" applyBorder="1" applyProtection="1">
      <protection locked="0"/>
    </xf>
    <xf numFmtId="0" fontId="11" fillId="0" borderId="9" xfId="0" applyFont="1" applyBorder="1"/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166" fontId="3" fillId="0" borderId="9" xfId="0" applyNumberFormat="1" applyFont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10" xfId="0" applyFont="1" applyBorder="1"/>
    <xf numFmtId="0" fontId="0" fillId="0" borderId="10" xfId="0" applyBorder="1"/>
    <xf numFmtId="0" fontId="4" fillId="0" borderId="10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166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/>
      <protection locked="0"/>
    </xf>
    <xf numFmtId="165" fontId="4" fillId="0" borderId="1" xfId="0" applyNumberFormat="1" applyFont="1" applyBorder="1" applyAlignment="1" applyProtection="1">
      <alignment vertical="center"/>
      <protection locked="0"/>
    </xf>
    <xf numFmtId="1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>
      <alignment horizontal="center"/>
    </xf>
    <xf numFmtId="0" fontId="0" fillId="0" borderId="0" xfId="0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0" fillId="0" borderId="5" xfId="0" applyBorder="1" applyAlignment="1"/>
    <xf numFmtId="0" fontId="0" fillId="0" borderId="2" xfId="0" applyBorder="1" applyAlignment="1"/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zoomScaleNormal="150" zoomScaleSheetLayoutView="100" workbookViewId="0">
      <pane xSplit="1" topLeftCell="B1" activePane="topRight" state="frozen"/>
      <selection activeCell="A7" sqref="A7"/>
      <selection pane="topRight" activeCell="J17" sqref="J17"/>
    </sheetView>
  </sheetViews>
  <sheetFormatPr defaultRowHeight="15" x14ac:dyDescent="0.25"/>
  <cols>
    <col min="1" max="1" width="5" style="1" customWidth="1"/>
    <col min="2" max="2" width="9" style="1" customWidth="1"/>
    <col min="3" max="14" width="6.140625" style="1" customWidth="1"/>
    <col min="15" max="15" width="6.28515625" style="1" customWidth="1"/>
    <col min="16" max="16" width="7" style="1" customWidth="1"/>
    <col min="17" max="17" width="7.85546875" style="1" customWidth="1"/>
    <col min="18" max="18" width="6.28515625" style="1" customWidth="1"/>
    <col min="19" max="19" width="7" style="1" customWidth="1"/>
    <col min="20" max="20" width="7.28515625" style="1" customWidth="1"/>
    <col min="21" max="23" width="6.140625" style="1" customWidth="1"/>
    <col min="24" max="25" width="6" style="1" customWidth="1"/>
    <col min="26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customFormat="1" ht="15.75" x14ac:dyDescent="0.25">
      <c r="A1" s="93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</row>
    <row r="2" spans="1:34" customFormat="1" ht="15.75" x14ac:dyDescent="0.25">
      <c r="A2" s="1"/>
      <c r="B2" s="1"/>
      <c r="C2" s="1"/>
      <c r="D2" s="1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34" customFormat="1" x14ac:dyDescent="0.25">
      <c r="A3" s="40" t="s">
        <v>51</v>
      </c>
      <c r="B3" s="1"/>
      <c r="C3" s="1"/>
      <c r="D3" s="1"/>
      <c r="E3" s="1"/>
      <c r="F3" s="1"/>
      <c r="G3" s="1"/>
      <c r="H3" s="1"/>
      <c r="I3" s="1"/>
      <c r="J3" s="1"/>
      <c r="K3" s="28" t="s">
        <v>46</v>
      </c>
      <c r="L3" s="29"/>
      <c r="M3" s="41" t="s">
        <v>47</v>
      </c>
      <c r="N3" s="20"/>
      <c r="O3" s="20"/>
      <c r="P3" s="20"/>
      <c r="Q3" s="27"/>
      <c r="R3" s="45"/>
      <c r="S3" s="46" t="s">
        <v>48</v>
      </c>
      <c r="T3" s="1"/>
      <c r="U3" s="1"/>
      <c r="V3" s="41" t="s">
        <v>47</v>
      </c>
      <c r="W3" s="47"/>
      <c r="X3" s="47"/>
      <c r="Y3" s="48"/>
      <c r="Z3" s="48"/>
      <c r="AA3" s="46"/>
      <c r="AB3" s="30"/>
    </row>
    <row r="4" spans="1:34" customFormat="1" x14ac:dyDescent="0.25">
      <c r="A4" s="1" t="s">
        <v>56</v>
      </c>
      <c r="B4" s="1"/>
      <c r="C4" s="1"/>
      <c r="D4" s="1"/>
      <c r="E4" s="1"/>
      <c r="F4" s="1"/>
      <c r="G4" s="1"/>
      <c r="H4" s="1"/>
      <c r="I4" s="1"/>
      <c r="J4" s="1"/>
      <c r="K4" s="1" t="s">
        <v>50</v>
      </c>
      <c r="L4" s="1"/>
      <c r="M4" s="1"/>
      <c r="N4" s="2"/>
      <c r="O4" s="42" t="s">
        <v>63</v>
      </c>
      <c r="P4" s="20"/>
      <c r="Q4" s="31"/>
      <c r="R4" s="20"/>
      <c r="S4" s="20"/>
      <c r="T4" s="20"/>
      <c r="U4" s="20"/>
      <c r="V4" s="20"/>
      <c r="W4" s="34"/>
      <c r="X4" s="33"/>
      <c r="Y4" s="33"/>
      <c r="Z4" s="33"/>
      <c r="AA4" s="33"/>
      <c r="AB4" s="36"/>
      <c r="AC4" s="36"/>
      <c r="AD4" s="36"/>
    </row>
    <row r="5" spans="1:34" customFormat="1" x14ac:dyDescent="0.25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4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" t="s">
        <v>64</v>
      </c>
      <c r="X5" s="2"/>
      <c r="Y5" s="80">
        <v>684</v>
      </c>
      <c r="Z5" s="2"/>
      <c r="AA5" s="2"/>
      <c r="AB5" s="2"/>
      <c r="AC5" s="2"/>
      <c r="AD5" s="1"/>
    </row>
    <row r="6" spans="1:34" customFormat="1" x14ac:dyDescent="0.25">
      <c r="A6" s="1" t="s">
        <v>57</v>
      </c>
      <c r="B6" s="1"/>
      <c r="C6" s="1"/>
      <c r="D6" s="1"/>
      <c r="E6" s="1"/>
      <c r="F6" s="1"/>
      <c r="G6" s="1"/>
      <c r="H6" s="1"/>
      <c r="I6" s="32"/>
      <c r="J6" s="33"/>
      <c r="K6" s="32" t="s">
        <v>49</v>
      </c>
      <c r="L6" s="33"/>
      <c r="M6" s="34"/>
      <c r="N6" s="44" t="s">
        <v>58</v>
      </c>
      <c r="O6" s="20"/>
      <c r="P6" s="35"/>
      <c r="Q6" s="54"/>
      <c r="R6" s="55"/>
      <c r="S6" s="56"/>
      <c r="T6" s="35"/>
      <c r="U6" s="35"/>
      <c r="V6" s="53" t="s">
        <v>62</v>
      </c>
      <c r="W6" s="1"/>
      <c r="X6" s="36"/>
      <c r="Y6" s="36"/>
      <c r="Z6" s="36"/>
      <c r="AA6" s="36"/>
      <c r="AB6" s="36"/>
    </row>
    <row r="7" spans="1:34" customFormat="1" x14ac:dyDescent="0.25">
      <c r="A7" s="1"/>
      <c r="B7" s="1"/>
      <c r="C7" s="1"/>
      <c r="D7" s="1"/>
      <c r="E7" s="1"/>
      <c r="F7" s="1"/>
      <c r="G7" s="1"/>
      <c r="H7" s="1"/>
      <c r="I7" s="32"/>
      <c r="J7" s="33"/>
      <c r="K7" s="34"/>
      <c r="L7" s="39"/>
      <c r="M7" s="20"/>
      <c r="N7" s="35"/>
      <c r="O7" s="33"/>
      <c r="Q7" s="34"/>
      <c r="R7" s="33"/>
      <c r="S7" s="33"/>
      <c r="T7" s="33"/>
      <c r="U7" s="33"/>
      <c r="V7" s="36"/>
      <c r="W7" s="36"/>
      <c r="X7" s="36"/>
      <c r="Y7" s="36"/>
      <c r="Z7" s="36"/>
      <c r="AA7" s="36"/>
      <c r="AB7" s="36"/>
    </row>
    <row r="8" spans="1:34" s="3" customFormat="1" ht="26.25" customHeight="1" x14ac:dyDescent="0.2">
      <c r="A8" s="98" t="s">
        <v>0</v>
      </c>
      <c r="B8" s="103" t="s">
        <v>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 t="s">
        <v>10</v>
      </c>
      <c r="O8" s="103"/>
      <c r="P8" s="103"/>
      <c r="Q8" s="110"/>
      <c r="R8" s="110"/>
      <c r="S8" s="110"/>
      <c r="T8" s="110"/>
      <c r="U8" s="110"/>
      <c r="V8" s="110"/>
      <c r="W8" s="110"/>
      <c r="X8" s="98" t="s">
        <v>54</v>
      </c>
      <c r="Y8" s="100" t="s">
        <v>2</v>
      </c>
      <c r="Z8" s="99" t="s">
        <v>23</v>
      </c>
      <c r="AA8" s="99" t="s">
        <v>24</v>
      </c>
      <c r="AB8" s="98" t="s">
        <v>25</v>
      </c>
      <c r="AC8" s="98" t="s">
        <v>26</v>
      </c>
    </row>
    <row r="9" spans="1:34" s="3" customFormat="1" ht="16.5" customHeight="1" x14ac:dyDescent="0.2">
      <c r="A9" s="98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 t="s">
        <v>27</v>
      </c>
      <c r="O9" s="95" t="s">
        <v>53</v>
      </c>
      <c r="P9" s="96"/>
      <c r="Q9" s="96"/>
      <c r="R9" s="96"/>
      <c r="S9" s="96"/>
      <c r="T9" s="96"/>
      <c r="U9" s="96"/>
      <c r="V9" s="96"/>
      <c r="W9" s="97"/>
      <c r="X9" s="101"/>
      <c r="Y9" s="100"/>
      <c r="Z9" s="99"/>
      <c r="AA9" s="99"/>
      <c r="AB9" s="98"/>
      <c r="AC9" s="98"/>
    </row>
    <row r="10" spans="1:34" s="3" customFormat="1" ht="15" customHeight="1" x14ac:dyDescent="0.2">
      <c r="A10" s="98"/>
      <c r="B10" s="98" t="s">
        <v>11</v>
      </c>
      <c r="C10" s="98" t="s">
        <v>12</v>
      </c>
      <c r="D10" s="98" t="s">
        <v>13</v>
      </c>
      <c r="E10" s="98" t="s">
        <v>18</v>
      </c>
      <c r="F10" s="98" t="s">
        <v>19</v>
      </c>
      <c r="G10" s="98" t="s">
        <v>16</v>
      </c>
      <c r="H10" s="98" t="s">
        <v>20</v>
      </c>
      <c r="I10" s="98" t="s">
        <v>17</v>
      </c>
      <c r="J10" s="98" t="s">
        <v>15</v>
      </c>
      <c r="K10" s="98" t="s">
        <v>14</v>
      </c>
      <c r="L10" s="98" t="s">
        <v>21</v>
      </c>
      <c r="M10" s="98" t="s">
        <v>22</v>
      </c>
      <c r="N10" s="105"/>
      <c r="O10" s="98" t="s">
        <v>28</v>
      </c>
      <c r="P10" s="98" t="s">
        <v>29</v>
      </c>
      <c r="Q10" s="102" t="s">
        <v>30</v>
      </c>
      <c r="R10" s="102" t="s">
        <v>31</v>
      </c>
      <c r="S10" s="102" t="s">
        <v>32</v>
      </c>
      <c r="T10" s="102" t="s">
        <v>33</v>
      </c>
      <c r="U10" s="102" t="s">
        <v>34</v>
      </c>
      <c r="V10" s="102" t="s">
        <v>35</v>
      </c>
      <c r="W10" s="102" t="s">
        <v>36</v>
      </c>
      <c r="X10" s="98"/>
      <c r="Y10" s="100"/>
      <c r="Z10" s="99"/>
      <c r="AA10" s="99"/>
      <c r="AB10" s="98"/>
      <c r="AC10" s="98"/>
    </row>
    <row r="11" spans="1:34" s="3" customFormat="1" ht="92.25" customHeight="1" x14ac:dyDescent="0.2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06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100"/>
      <c r="Z11" s="99"/>
      <c r="AA11" s="99"/>
      <c r="AB11" s="98"/>
      <c r="AC11" s="98"/>
    </row>
    <row r="12" spans="1:34" s="24" customFormat="1" ht="12.75" x14ac:dyDescent="0.2">
      <c r="A12" s="4">
        <v>1</v>
      </c>
      <c r="B12" s="49">
        <v>95.866900000000001</v>
      </c>
      <c r="C12" s="49">
        <v>2.2376999999999998</v>
      </c>
      <c r="D12" s="49">
        <v>0.72209999999999996</v>
      </c>
      <c r="E12" s="49">
        <v>7.1900000000000006E-2</v>
      </c>
      <c r="F12" s="49">
        <v>0.19020000000000001</v>
      </c>
      <c r="G12" s="49">
        <v>1E-3</v>
      </c>
      <c r="H12" s="49">
        <v>2.1600000000000001E-2</v>
      </c>
      <c r="I12" s="49">
        <v>1.8499999999999999E-2</v>
      </c>
      <c r="J12" s="49">
        <v>1.15E-2</v>
      </c>
      <c r="K12" s="49">
        <v>4.8999999999999998E-3</v>
      </c>
      <c r="L12" s="49">
        <v>0.67730000000000001</v>
      </c>
      <c r="M12" s="49">
        <v>0.17630000000000001</v>
      </c>
      <c r="N12" s="49">
        <v>0.70120000000000005</v>
      </c>
      <c r="O12" s="84">
        <f t="shared" ref="O12:O13" si="0">P12/0.0041868</f>
        <v>8207.5093149899676</v>
      </c>
      <c r="P12" s="77">
        <v>34.363199999999999</v>
      </c>
      <c r="Q12" s="5">
        <f t="shared" ref="Q12:Q13" si="1">P12/3.6</f>
        <v>9.5453333333333337</v>
      </c>
      <c r="R12" s="84">
        <f t="shared" ref="R12:R13" si="2">S12/0.0041868</f>
        <v>9096.3982038788581</v>
      </c>
      <c r="S12" s="77">
        <v>38.084800000000001</v>
      </c>
      <c r="T12" s="5">
        <f t="shared" ref="T12:T13" si="3">S12/3.6</f>
        <v>10.579111111111111</v>
      </c>
      <c r="U12" s="85">
        <f t="shared" ref="U12:U13" si="4">V12/0.0041868</f>
        <v>11921.992930161459</v>
      </c>
      <c r="V12" s="77">
        <v>49.914999999999999</v>
      </c>
      <c r="W12" s="75">
        <f>V12/3.6</f>
        <v>13.865277777777777</v>
      </c>
      <c r="X12" s="50">
        <v>-22</v>
      </c>
      <c r="Y12" s="51">
        <v>-13.9</v>
      </c>
      <c r="Z12" s="4"/>
      <c r="AA12" s="4"/>
      <c r="AB12" s="4"/>
      <c r="AC12" s="6">
        <v>16946.703196090002</v>
      </c>
      <c r="AD12" s="21">
        <f t="shared" ref="AD12:AD41" si="5">SUM(B12:M12)+$K$42+$N$42</f>
        <v>99.999900000000025</v>
      </c>
      <c r="AE12" s="22" t="str">
        <f>IF(AD12=100,"ОК"," ")</f>
        <v xml:space="preserve"> </v>
      </c>
      <c r="AF12" s="23"/>
      <c r="AG12" s="23"/>
      <c r="AH12" s="23"/>
    </row>
    <row r="13" spans="1:34" s="24" customFormat="1" ht="12.75" x14ac:dyDescent="0.2">
      <c r="A13" s="4">
        <v>2</v>
      </c>
      <c r="B13" s="49">
        <v>95.625699999999995</v>
      </c>
      <c r="C13" s="49">
        <v>2.3906999999999998</v>
      </c>
      <c r="D13" s="49">
        <v>0.75629999999999997</v>
      </c>
      <c r="E13" s="49">
        <v>7.3099999999999998E-2</v>
      </c>
      <c r="F13" s="49">
        <v>0.19420000000000001</v>
      </c>
      <c r="G13" s="49">
        <v>1.1999999999999999E-3</v>
      </c>
      <c r="H13" s="49">
        <v>2.1600000000000001E-2</v>
      </c>
      <c r="I13" s="49">
        <v>1.8700000000000001E-2</v>
      </c>
      <c r="J13" s="49">
        <v>1.34E-2</v>
      </c>
      <c r="K13" s="49">
        <v>5.1999999999999998E-3</v>
      </c>
      <c r="L13" s="49">
        <v>0.70489999999999997</v>
      </c>
      <c r="M13" s="49">
        <v>0.19500000000000001</v>
      </c>
      <c r="N13" s="49">
        <v>0.70299999999999996</v>
      </c>
      <c r="O13" s="84">
        <f t="shared" si="0"/>
        <v>8219.2605331040413</v>
      </c>
      <c r="P13" s="77">
        <v>34.412399999999998</v>
      </c>
      <c r="Q13" s="5">
        <f t="shared" si="1"/>
        <v>9.5589999999999993</v>
      </c>
      <c r="R13" s="84">
        <f t="shared" si="2"/>
        <v>9108.8420750931491</v>
      </c>
      <c r="S13" s="77">
        <v>38.136899999999997</v>
      </c>
      <c r="T13" s="5">
        <f t="shared" si="3"/>
        <v>10.593583333333333</v>
      </c>
      <c r="U13" s="85">
        <f t="shared" si="4"/>
        <v>11922.876659978981</v>
      </c>
      <c r="V13" s="77">
        <v>49.918700000000001</v>
      </c>
      <c r="W13" s="75">
        <f t="shared" ref="W13:W38" si="6">V13/3.6</f>
        <v>13.866305555555556</v>
      </c>
      <c r="X13" s="50">
        <v>-21.9</v>
      </c>
      <c r="Y13" s="52">
        <v>-14.4</v>
      </c>
      <c r="Z13" s="4">
        <v>0.1</v>
      </c>
      <c r="AA13" s="4">
        <v>0.5</v>
      </c>
      <c r="AB13" s="4"/>
      <c r="AC13" s="6">
        <v>16965.859299890002</v>
      </c>
      <c r="AD13" s="21">
        <f t="shared" si="5"/>
        <v>99.999999999999972</v>
      </c>
      <c r="AE13" s="78" t="str">
        <f>IF(AD13=100,"ОК"," ")</f>
        <v>ОК</v>
      </c>
      <c r="AF13" s="23"/>
      <c r="AG13" s="23"/>
      <c r="AH13" s="23"/>
    </row>
    <row r="14" spans="1:34" s="24" customFormat="1" ht="12.75" x14ac:dyDescent="0.2">
      <c r="A14" s="4">
        <v>3</v>
      </c>
      <c r="B14" s="57">
        <v>95.820899999999995</v>
      </c>
      <c r="C14" s="58">
        <v>2.2862</v>
      </c>
      <c r="D14" s="58">
        <v>0.72270000000000001</v>
      </c>
      <c r="E14" s="58">
        <v>7.0599999999999996E-2</v>
      </c>
      <c r="F14" s="58">
        <v>0.18720000000000001</v>
      </c>
      <c r="G14" s="58">
        <v>8.9999999999999998E-4</v>
      </c>
      <c r="H14" s="58">
        <v>2.1000000000000001E-2</v>
      </c>
      <c r="I14" s="58">
        <v>1.8100000000000002E-2</v>
      </c>
      <c r="J14" s="58">
        <v>1.26E-2</v>
      </c>
      <c r="K14" s="58">
        <v>4.7000000000000002E-3</v>
      </c>
      <c r="L14" s="58">
        <v>0.67200000000000004</v>
      </c>
      <c r="M14" s="58">
        <v>0.1832</v>
      </c>
      <c r="N14" s="58">
        <v>0.70150000000000001</v>
      </c>
      <c r="O14" s="84">
        <f>P14/0.0041868</f>
        <v>8209.1334670870347</v>
      </c>
      <c r="P14" s="60">
        <v>34.369999999999997</v>
      </c>
      <c r="Q14" s="5">
        <f>P14/3.6</f>
        <v>9.5472222222222207</v>
      </c>
      <c r="R14" s="84">
        <f>S14/0.0041868</f>
        <v>9097.6402025413208</v>
      </c>
      <c r="S14" s="60">
        <v>38.090000000000003</v>
      </c>
      <c r="T14" s="5">
        <f>S14/3.6</f>
        <v>10.580555555555556</v>
      </c>
      <c r="U14" s="85">
        <f>V14/0.0041868</f>
        <v>11923.187159644598</v>
      </c>
      <c r="V14" s="60">
        <v>49.92</v>
      </c>
      <c r="W14" s="75">
        <f>V14/3.6</f>
        <v>13.866666666666667</v>
      </c>
      <c r="X14" s="63">
        <v>-20.5</v>
      </c>
      <c r="Y14" s="63">
        <v>-12.8</v>
      </c>
      <c r="Z14" s="4"/>
      <c r="AA14" s="4"/>
      <c r="AB14" s="4"/>
      <c r="AC14" s="6">
        <v>16589.156584299999</v>
      </c>
      <c r="AD14" s="21">
        <f t="shared" si="5"/>
        <v>100.0001</v>
      </c>
      <c r="AE14" s="78" t="str">
        <f t="shared" ref="AE14:AE17" si="7">IF(AD14=100,"ОК"," ")</f>
        <v xml:space="preserve"> </v>
      </c>
      <c r="AF14" s="23"/>
      <c r="AG14" s="23"/>
      <c r="AH14" s="23"/>
    </row>
    <row r="15" spans="1:34" s="24" customFormat="1" ht="12.75" x14ac:dyDescent="0.2">
      <c r="A15" s="4">
        <v>4</v>
      </c>
      <c r="B15" s="57">
        <v>95.759200000000007</v>
      </c>
      <c r="C15" s="57">
        <v>2.3254999999999999</v>
      </c>
      <c r="D15" s="57">
        <v>0.73509999999999998</v>
      </c>
      <c r="E15" s="57">
        <v>7.0900000000000005E-2</v>
      </c>
      <c r="F15" s="57">
        <v>0.189</v>
      </c>
      <c r="G15" s="57">
        <v>1.1999999999999999E-3</v>
      </c>
      <c r="H15" s="57">
        <v>2.0500000000000001E-2</v>
      </c>
      <c r="I15" s="57">
        <v>1.7899999999999999E-2</v>
      </c>
      <c r="J15" s="57">
        <v>1.17E-2</v>
      </c>
      <c r="K15" s="57">
        <v>5.0000000000000001E-3</v>
      </c>
      <c r="L15" s="57">
        <v>0.67769999999999997</v>
      </c>
      <c r="M15" s="57">
        <v>0.18640000000000001</v>
      </c>
      <c r="N15" s="57">
        <v>0.70189999999999997</v>
      </c>
      <c r="O15" s="84">
        <f t="shared" ref="O15:O38" si="8">P15/0.0041868</f>
        <v>8213.9103850195861</v>
      </c>
      <c r="P15" s="61">
        <v>34.39</v>
      </c>
      <c r="Q15" s="5">
        <f t="shared" ref="Q15:Q38" si="9">P15/3.6</f>
        <v>9.5527777777777771</v>
      </c>
      <c r="R15" s="84">
        <f t="shared" ref="R15:R38" si="10">S15/0.0041868</f>
        <v>9102.4171204738705</v>
      </c>
      <c r="S15" s="61">
        <v>38.11</v>
      </c>
      <c r="T15" s="5">
        <f t="shared" ref="T15:T38" si="11">S15/3.6</f>
        <v>10.58611111111111</v>
      </c>
      <c r="U15" s="85">
        <f t="shared" ref="U15:U38" si="12">V15/0.0041868</f>
        <v>11923.187159644598</v>
      </c>
      <c r="V15" s="61">
        <v>49.92</v>
      </c>
      <c r="W15" s="75">
        <f t="shared" si="6"/>
        <v>13.866666666666667</v>
      </c>
      <c r="X15" s="64">
        <v>-21.9</v>
      </c>
      <c r="Y15" s="64">
        <v>-14.1</v>
      </c>
      <c r="Z15" s="4"/>
      <c r="AA15" s="4"/>
      <c r="AB15" s="4"/>
      <c r="AC15" s="6">
        <v>16692.04917446</v>
      </c>
      <c r="AD15" s="21">
        <f t="shared" si="5"/>
        <v>100.0001</v>
      </c>
      <c r="AE15" s="78" t="str">
        <f t="shared" si="7"/>
        <v xml:space="preserve"> </v>
      </c>
      <c r="AF15" s="23"/>
      <c r="AG15" s="23"/>
      <c r="AH15" s="23"/>
    </row>
    <row r="16" spans="1:34" s="24" customFormat="1" ht="12.75" x14ac:dyDescent="0.2">
      <c r="A16" s="4">
        <v>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84">
        <f t="shared" si="8"/>
        <v>8213.9103850195861</v>
      </c>
      <c r="P16" s="61">
        <v>34.39</v>
      </c>
      <c r="Q16" s="5">
        <f t="shared" si="9"/>
        <v>9.5527777777777771</v>
      </c>
      <c r="R16" s="84">
        <f t="shared" si="10"/>
        <v>9102.4171204738705</v>
      </c>
      <c r="S16" s="61">
        <v>38.11</v>
      </c>
      <c r="T16" s="5">
        <f t="shared" si="11"/>
        <v>10.58611111111111</v>
      </c>
      <c r="U16" s="85">
        <f t="shared" si="12"/>
        <v>11923.187159644598</v>
      </c>
      <c r="V16" s="61">
        <v>49.92</v>
      </c>
      <c r="W16" s="87">
        <f t="shared" si="6"/>
        <v>13.866666666666667</v>
      </c>
      <c r="X16" s="64"/>
      <c r="Y16" s="64"/>
      <c r="Z16" s="4"/>
      <c r="AA16" s="4"/>
      <c r="AB16" s="4"/>
      <c r="AC16" s="6">
        <v>16780.775812990003</v>
      </c>
      <c r="AD16" s="21">
        <f t="shared" si="5"/>
        <v>0</v>
      </c>
      <c r="AE16" s="78" t="str">
        <f t="shared" si="7"/>
        <v xml:space="preserve"> </v>
      </c>
      <c r="AF16" s="23"/>
      <c r="AG16" s="23"/>
      <c r="AH16" s="23"/>
    </row>
    <row r="17" spans="1:34" s="24" customFormat="1" ht="12.75" x14ac:dyDescent="0.2">
      <c r="A17" s="4">
        <v>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84">
        <f t="shared" si="8"/>
        <v>8213.9103850195861</v>
      </c>
      <c r="P17" s="61">
        <v>34.39</v>
      </c>
      <c r="Q17" s="5">
        <f t="shared" si="9"/>
        <v>9.5527777777777771</v>
      </c>
      <c r="R17" s="84">
        <f t="shared" si="10"/>
        <v>9102.4171204738705</v>
      </c>
      <c r="S17" s="61">
        <v>38.11</v>
      </c>
      <c r="T17" s="5">
        <f t="shared" si="11"/>
        <v>10.58611111111111</v>
      </c>
      <c r="U17" s="85">
        <f t="shared" si="12"/>
        <v>11923.187159644598</v>
      </c>
      <c r="V17" s="61">
        <v>49.92</v>
      </c>
      <c r="W17" s="87">
        <f t="shared" si="6"/>
        <v>13.866666666666667</v>
      </c>
      <c r="X17" s="64"/>
      <c r="Y17" s="64"/>
      <c r="Z17" s="63"/>
      <c r="AA17" s="66"/>
      <c r="AB17" s="4"/>
      <c r="AC17" s="6">
        <v>16509.461067960001</v>
      </c>
      <c r="AD17" s="21">
        <f t="shared" si="5"/>
        <v>0</v>
      </c>
      <c r="AE17" s="78" t="str">
        <f t="shared" si="7"/>
        <v xml:space="preserve"> </v>
      </c>
      <c r="AF17" s="23"/>
      <c r="AG17" s="23"/>
      <c r="AH17" s="23"/>
    </row>
    <row r="18" spans="1:34" s="24" customFormat="1" ht="12.75" x14ac:dyDescent="0.2">
      <c r="A18" s="4">
        <v>7</v>
      </c>
      <c r="B18" s="59">
        <v>95.8399</v>
      </c>
      <c r="C18" s="59">
        <v>2.2717999999999998</v>
      </c>
      <c r="D18" s="59">
        <v>0.72140000000000004</v>
      </c>
      <c r="E18" s="59">
        <v>6.93E-2</v>
      </c>
      <c r="F18" s="59">
        <v>0.1842</v>
      </c>
      <c r="G18" s="59">
        <v>1.1000000000000001E-3</v>
      </c>
      <c r="H18" s="59">
        <v>2.0799999999999999E-2</v>
      </c>
      <c r="I18" s="59">
        <v>1.78E-2</v>
      </c>
      <c r="J18" s="59">
        <v>1.11E-2</v>
      </c>
      <c r="K18" s="59">
        <v>5.1999999999999998E-3</v>
      </c>
      <c r="L18" s="59">
        <v>0.6754</v>
      </c>
      <c r="M18" s="59">
        <v>0.18190000000000001</v>
      </c>
      <c r="N18" s="59">
        <v>0.70120000000000005</v>
      </c>
      <c r="O18" s="84">
        <f t="shared" si="8"/>
        <v>8207.1988153243528</v>
      </c>
      <c r="P18" s="62">
        <v>34.361899999999999</v>
      </c>
      <c r="Q18" s="5">
        <f t="shared" si="9"/>
        <v>9.5449722222222224</v>
      </c>
      <c r="R18" s="84">
        <f t="shared" si="10"/>
        <v>9096.0399350339158</v>
      </c>
      <c r="S18" s="61">
        <v>38.083300000000001</v>
      </c>
      <c r="T18" s="5">
        <f t="shared" si="11"/>
        <v>10.578694444444444</v>
      </c>
      <c r="U18" s="85">
        <f t="shared" si="12"/>
        <v>11921.061431164611</v>
      </c>
      <c r="V18" s="62">
        <v>49.911099999999998</v>
      </c>
      <c r="W18" s="75">
        <f t="shared" si="6"/>
        <v>13.864194444444443</v>
      </c>
      <c r="X18" s="65">
        <v>-20.3</v>
      </c>
      <c r="Y18" s="65">
        <v>-12.2</v>
      </c>
      <c r="Z18" s="4"/>
      <c r="AA18" s="4"/>
      <c r="AB18" s="4" t="s">
        <v>66</v>
      </c>
      <c r="AC18" s="6">
        <v>16261.725051959998</v>
      </c>
      <c r="AD18" s="21">
        <f t="shared" si="5"/>
        <v>99.999899999999982</v>
      </c>
      <c r="AE18" s="78" t="str">
        <f t="shared" ref="AE18" si="13">IF(AD18=100,"ОК"," ")</f>
        <v xml:space="preserve"> </v>
      </c>
      <c r="AF18" s="23"/>
      <c r="AG18" s="23"/>
      <c r="AH18" s="23"/>
    </row>
    <row r="19" spans="1:34" s="24" customFormat="1" ht="12.75" x14ac:dyDescent="0.2">
      <c r="A19" s="4">
        <v>8</v>
      </c>
      <c r="B19" s="49">
        <v>95.818899999999999</v>
      </c>
      <c r="C19" s="49">
        <v>2.2991000000000001</v>
      </c>
      <c r="D19" s="49">
        <v>0.72640000000000005</v>
      </c>
      <c r="E19" s="49">
        <v>6.9099999999999995E-2</v>
      </c>
      <c r="F19" s="49">
        <v>0.18479999999999999</v>
      </c>
      <c r="G19" s="49">
        <v>1.1000000000000001E-3</v>
      </c>
      <c r="H19" s="49">
        <v>2.0299999999999999E-2</v>
      </c>
      <c r="I19" s="49">
        <v>1.7299999999999999E-2</v>
      </c>
      <c r="J19" s="49">
        <v>9.4000000000000004E-3</v>
      </c>
      <c r="K19" s="49">
        <v>5.1000000000000004E-3</v>
      </c>
      <c r="L19" s="49">
        <v>0.66979999999999995</v>
      </c>
      <c r="M19" s="76">
        <v>0.1787</v>
      </c>
      <c r="N19" s="76">
        <v>0.70130000000000003</v>
      </c>
      <c r="O19" s="84">
        <f t="shared" ref="O19:O20" si="14">P19/0.0041868</f>
        <v>8209.515620521639</v>
      </c>
      <c r="P19" s="62">
        <v>34.371600000000001</v>
      </c>
      <c r="Q19" s="5">
        <f t="shared" ref="Q19:Q20" si="15">P19/3.6</f>
        <v>9.5476666666666663</v>
      </c>
      <c r="R19" s="84">
        <f t="shared" ref="R19:R20" si="16">S19/0.0041868</f>
        <v>9098.547816948505</v>
      </c>
      <c r="S19" s="61">
        <v>38.093800000000002</v>
      </c>
      <c r="T19" s="5">
        <f t="shared" ref="T19:T20" si="17">S19/3.6</f>
        <v>10.581611111111112</v>
      </c>
      <c r="U19" s="85">
        <f t="shared" ref="U19:U20" si="18">V19/0.0041868</f>
        <v>11923.64096684819</v>
      </c>
      <c r="V19" s="62">
        <v>49.921900000000001</v>
      </c>
      <c r="W19" s="75">
        <f t="shared" ref="W19:W20" si="19">V19/3.6</f>
        <v>13.867194444444443</v>
      </c>
      <c r="X19" s="50">
        <v>-21.1</v>
      </c>
      <c r="Y19" s="52">
        <v>-13.2</v>
      </c>
      <c r="Z19" s="4"/>
      <c r="AA19" s="4"/>
      <c r="AB19" s="4"/>
      <c r="AC19" s="6">
        <v>14682.815189270001</v>
      </c>
      <c r="AD19" s="21">
        <f t="shared" si="5"/>
        <v>100</v>
      </c>
      <c r="AE19" s="22" t="str">
        <f t="shared" ref="AE19:AE41" si="20">IF(AD19=100,"ОК"," ")</f>
        <v>ОК</v>
      </c>
      <c r="AF19" s="23"/>
      <c r="AG19" s="23"/>
      <c r="AH19" s="23"/>
    </row>
    <row r="20" spans="1:34" s="24" customFormat="1" ht="12.75" x14ac:dyDescent="0.2">
      <c r="A20" s="4">
        <v>9</v>
      </c>
      <c r="B20" s="49">
        <v>95.822500000000005</v>
      </c>
      <c r="C20" s="49">
        <v>2.2831999999999999</v>
      </c>
      <c r="D20" s="49">
        <v>0.72099999999999997</v>
      </c>
      <c r="E20" s="49">
        <v>6.88E-2</v>
      </c>
      <c r="F20" s="49">
        <v>0.1817</v>
      </c>
      <c r="G20" s="49">
        <v>1.1000000000000001E-3</v>
      </c>
      <c r="H20" s="49">
        <v>2.07E-2</v>
      </c>
      <c r="I20" s="49">
        <v>1.7399999999999999E-2</v>
      </c>
      <c r="J20" s="49">
        <v>1.15E-2</v>
      </c>
      <c r="K20" s="49">
        <v>4.8999999999999998E-3</v>
      </c>
      <c r="L20" s="49">
        <v>0.6784</v>
      </c>
      <c r="M20" s="76">
        <v>0.18909999999999999</v>
      </c>
      <c r="N20" s="76">
        <v>0.70130000000000003</v>
      </c>
      <c r="O20" s="84">
        <f t="shared" si="14"/>
        <v>8206.458393044808</v>
      </c>
      <c r="P20" s="62">
        <v>34.358800000000002</v>
      </c>
      <c r="Q20" s="5">
        <f t="shared" si="15"/>
        <v>9.5441111111111123</v>
      </c>
      <c r="R20" s="84">
        <f t="shared" si="16"/>
        <v>9095.2278589853831</v>
      </c>
      <c r="S20" s="61">
        <v>38.079900000000002</v>
      </c>
      <c r="T20" s="5">
        <f t="shared" si="17"/>
        <v>10.57775</v>
      </c>
      <c r="U20" s="85">
        <f t="shared" si="18"/>
        <v>11919.150663991593</v>
      </c>
      <c r="V20" s="62">
        <v>49.903100000000002</v>
      </c>
      <c r="W20" s="75">
        <f t="shared" si="19"/>
        <v>13.861972222222223</v>
      </c>
      <c r="X20" s="50">
        <v>-21.4</v>
      </c>
      <c r="Y20" s="52">
        <v>-14.9</v>
      </c>
      <c r="Z20" s="4"/>
      <c r="AA20" s="4"/>
      <c r="AB20" s="4"/>
      <c r="AC20" s="6">
        <v>14741.304786619998</v>
      </c>
      <c r="AD20" s="21">
        <f t="shared" si="5"/>
        <v>100.0003</v>
      </c>
      <c r="AE20" s="22" t="str">
        <f t="shared" si="20"/>
        <v xml:space="preserve"> </v>
      </c>
      <c r="AF20" s="23"/>
      <c r="AG20" s="23"/>
      <c r="AH20" s="23"/>
    </row>
    <row r="21" spans="1:34" s="24" customFormat="1" ht="12.75" x14ac:dyDescent="0.2">
      <c r="A21" s="4">
        <v>10</v>
      </c>
      <c r="B21" s="59">
        <v>96.132499999999993</v>
      </c>
      <c r="C21" s="67">
        <v>2.1465000000000001</v>
      </c>
      <c r="D21" s="67">
        <v>0.66890000000000005</v>
      </c>
      <c r="E21" s="67">
        <v>6.0299999999999999E-2</v>
      </c>
      <c r="F21" s="67">
        <v>0.17</v>
      </c>
      <c r="G21" s="67">
        <v>1E-3</v>
      </c>
      <c r="H21" s="67">
        <v>1.6799999999999999E-2</v>
      </c>
      <c r="I21" s="67">
        <v>1.4500000000000001E-2</v>
      </c>
      <c r="J21" s="67">
        <v>5.7000000000000002E-3</v>
      </c>
      <c r="K21" s="67">
        <v>4.7999999999999996E-3</v>
      </c>
      <c r="L21" s="67">
        <v>0.63180000000000003</v>
      </c>
      <c r="M21" s="67">
        <v>0.1472</v>
      </c>
      <c r="N21" s="67">
        <v>0.69850000000000001</v>
      </c>
      <c r="O21" s="84">
        <f t="shared" si="8"/>
        <v>8191.2916786089609</v>
      </c>
      <c r="P21" s="60">
        <v>34.295299999999997</v>
      </c>
      <c r="Q21" s="5">
        <f t="shared" si="9"/>
        <v>9.5264722222222211</v>
      </c>
      <c r="R21" s="84">
        <f t="shared" si="10"/>
        <v>9079.2729530906654</v>
      </c>
      <c r="S21" s="61">
        <v>38.013100000000001</v>
      </c>
      <c r="T21" s="5">
        <f t="shared" si="11"/>
        <v>10.559194444444445</v>
      </c>
      <c r="U21" s="85">
        <f t="shared" si="12"/>
        <v>11922.231776058086</v>
      </c>
      <c r="V21" s="70">
        <v>49.915999999999997</v>
      </c>
      <c r="W21" s="75">
        <f t="shared" si="6"/>
        <v>13.865555555555554</v>
      </c>
      <c r="X21" s="71">
        <v>-20.7</v>
      </c>
      <c r="Y21" s="71">
        <v>-13.5</v>
      </c>
      <c r="Z21" s="4"/>
      <c r="AA21" s="4"/>
      <c r="AB21" s="4"/>
      <c r="AC21" s="6">
        <v>14662.895513370002</v>
      </c>
      <c r="AD21" s="21">
        <f t="shared" si="5"/>
        <v>100</v>
      </c>
      <c r="AE21" s="22" t="str">
        <f t="shared" si="20"/>
        <v>ОК</v>
      </c>
      <c r="AF21" s="23"/>
      <c r="AG21" s="23"/>
      <c r="AH21" s="23"/>
    </row>
    <row r="22" spans="1:34" s="24" customFormat="1" ht="12.75" x14ac:dyDescent="0.2">
      <c r="A22" s="4">
        <v>11</v>
      </c>
      <c r="B22" s="57">
        <v>95.876599999999996</v>
      </c>
      <c r="C22" s="57">
        <v>2.2494000000000001</v>
      </c>
      <c r="D22" s="57">
        <v>0.71099999999999997</v>
      </c>
      <c r="E22" s="57">
        <v>6.7000000000000004E-2</v>
      </c>
      <c r="F22" s="57">
        <v>0.17929999999999999</v>
      </c>
      <c r="G22" s="57">
        <v>1.1999999999999999E-3</v>
      </c>
      <c r="H22" s="57">
        <v>1.9800000000000002E-2</v>
      </c>
      <c r="I22" s="57">
        <v>1.7100000000000001E-2</v>
      </c>
      <c r="J22" s="57">
        <v>1.0699999999999999E-2</v>
      </c>
      <c r="K22" s="57">
        <v>5.0000000000000001E-3</v>
      </c>
      <c r="L22" s="57">
        <v>0.68300000000000005</v>
      </c>
      <c r="M22" s="57">
        <v>0.1799</v>
      </c>
      <c r="N22" s="57">
        <v>0.70079999999999998</v>
      </c>
      <c r="O22" s="84">
        <f t="shared" si="8"/>
        <v>8202.1830514951744</v>
      </c>
      <c r="P22" s="61">
        <v>34.340899999999998</v>
      </c>
      <c r="Q22" s="5">
        <f t="shared" si="9"/>
        <v>9.5391388888888873</v>
      </c>
      <c r="R22" s="84">
        <f t="shared" si="10"/>
        <v>9090.6659023597967</v>
      </c>
      <c r="S22" s="61">
        <v>38.0608</v>
      </c>
      <c r="T22" s="5">
        <f t="shared" si="11"/>
        <v>10.572444444444445</v>
      </c>
      <c r="U22" s="85">
        <f t="shared" si="12"/>
        <v>11917.574281073852</v>
      </c>
      <c r="V22" s="61">
        <v>49.896500000000003</v>
      </c>
      <c r="W22" s="75">
        <f t="shared" si="6"/>
        <v>13.860138888888889</v>
      </c>
      <c r="X22" s="64">
        <v>-21.3</v>
      </c>
      <c r="Y22" s="64">
        <v>-14.4</v>
      </c>
      <c r="Z22" s="4"/>
      <c r="AA22" s="4"/>
      <c r="AB22" s="4"/>
      <c r="AC22" s="6">
        <v>13915.37982455</v>
      </c>
      <c r="AD22" s="21">
        <f t="shared" si="5"/>
        <v>99.999999999999986</v>
      </c>
      <c r="AE22" s="22" t="str">
        <f t="shared" si="20"/>
        <v>ОК</v>
      </c>
      <c r="AF22" s="23"/>
      <c r="AG22" s="23"/>
      <c r="AH22" s="23"/>
    </row>
    <row r="23" spans="1:34" s="24" customFormat="1" ht="12.75" x14ac:dyDescent="0.2">
      <c r="A23" s="4">
        <v>12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84">
        <f t="shared" ref="O23:O24" si="21">P23/0.0041868</f>
        <v>8202.1830514951744</v>
      </c>
      <c r="P23" s="61">
        <v>34.340899999999998</v>
      </c>
      <c r="Q23" s="5">
        <f t="shared" ref="Q23:Q24" si="22">P23/3.6</f>
        <v>9.5391388888888873</v>
      </c>
      <c r="R23" s="84">
        <f t="shared" ref="R23:R24" si="23">S23/0.0041868</f>
        <v>9090.6659023597967</v>
      </c>
      <c r="S23" s="61">
        <v>38.0608</v>
      </c>
      <c r="T23" s="5">
        <f t="shared" ref="T23:T24" si="24">S23/3.6</f>
        <v>10.572444444444445</v>
      </c>
      <c r="U23" s="85">
        <f t="shared" ref="U23:U24" si="25">V23/0.0041868</f>
        <v>11917.574281073852</v>
      </c>
      <c r="V23" s="61">
        <v>49.896500000000003</v>
      </c>
      <c r="W23" s="87">
        <f t="shared" ref="W23:W24" si="26">V23/3.6</f>
        <v>13.860138888888889</v>
      </c>
      <c r="X23" s="72"/>
      <c r="Y23" s="72"/>
      <c r="Z23" s="4"/>
      <c r="AA23" s="4"/>
      <c r="AB23" s="4"/>
      <c r="AC23" s="6">
        <v>14347.083917310001</v>
      </c>
      <c r="AD23" s="21">
        <f t="shared" si="5"/>
        <v>0</v>
      </c>
      <c r="AE23" s="22" t="str">
        <f t="shared" si="20"/>
        <v xml:space="preserve"> </v>
      </c>
      <c r="AF23" s="23"/>
      <c r="AG23" s="23"/>
      <c r="AH23" s="23"/>
    </row>
    <row r="24" spans="1:34" s="24" customFormat="1" ht="12.75" x14ac:dyDescent="0.2">
      <c r="A24" s="4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84">
        <f t="shared" si="21"/>
        <v>8202.1830514951744</v>
      </c>
      <c r="P24" s="61">
        <v>34.340899999999998</v>
      </c>
      <c r="Q24" s="5">
        <f t="shared" si="22"/>
        <v>9.5391388888888873</v>
      </c>
      <c r="R24" s="84">
        <f t="shared" si="23"/>
        <v>9090.6659023597967</v>
      </c>
      <c r="S24" s="61">
        <v>38.0608</v>
      </c>
      <c r="T24" s="5">
        <f t="shared" si="24"/>
        <v>10.572444444444445</v>
      </c>
      <c r="U24" s="85">
        <f t="shared" si="25"/>
        <v>11917.574281073852</v>
      </c>
      <c r="V24" s="61">
        <v>49.896500000000003</v>
      </c>
      <c r="W24" s="87">
        <f t="shared" si="26"/>
        <v>13.860138888888889</v>
      </c>
      <c r="X24" s="64"/>
      <c r="Y24" s="64"/>
      <c r="Z24" s="4"/>
      <c r="AA24" s="4"/>
      <c r="AB24" s="4"/>
      <c r="AC24" s="6">
        <v>14114.68647821</v>
      </c>
      <c r="AD24" s="21">
        <f t="shared" si="5"/>
        <v>0</v>
      </c>
      <c r="AE24" s="22" t="str">
        <f t="shared" si="20"/>
        <v xml:space="preserve"> </v>
      </c>
      <c r="AF24" s="23"/>
      <c r="AG24" s="23"/>
      <c r="AH24" s="23"/>
    </row>
    <row r="25" spans="1:34" s="24" customFormat="1" ht="12.75" x14ac:dyDescent="0.2">
      <c r="A25" s="4">
        <v>14</v>
      </c>
      <c r="B25" s="49">
        <v>95.825500000000005</v>
      </c>
      <c r="C25" s="49">
        <v>2.2686000000000002</v>
      </c>
      <c r="D25" s="49">
        <v>0.72330000000000005</v>
      </c>
      <c r="E25" s="49">
        <v>6.9400000000000003E-2</v>
      </c>
      <c r="F25" s="49">
        <v>0.18459999999999999</v>
      </c>
      <c r="G25" s="49">
        <v>1.1000000000000001E-3</v>
      </c>
      <c r="H25" s="49">
        <v>2.0299999999999999E-2</v>
      </c>
      <c r="I25" s="49">
        <v>1.7600000000000001E-2</v>
      </c>
      <c r="J25" s="49">
        <v>1.14E-2</v>
      </c>
      <c r="K25" s="49">
        <v>5.3E-3</v>
      </c>
      <c r="L25" s="49">
        <v>0.69789999999999996</v>
      </c>
      <c r="M25" s="76">
        <v>0.1749</v>
      </c>
      <c r="N25" s="76">
        <v>0.70130000000000003</v>
      </c>
      <c r="O25" s="84">
        <f t="shared" ref="O25:O27" si="27">P25/0.0041868</f>
        <v>8205.9807012515521</v>
      </c>
      <c r="P25" s="61">
        <v>34.3568</v>
      </c>
      <c r="Q25" s="5">
        <f t="shared" ref="Q25:Q27" si="28">P25/3.6</f>
        <v>9.5435555555555549</v>
      </c>
      <c r="R25" s="84">
        <f t="shared" ref="R25:R27" si="29">S25/0.0041868</f>
        <v>9094.7023980128015</v>
      </c>
      <c r="S25" s="69">
        <v>38.0777</v>
      </c>
      <c r="T25" s="5">
        <f t="shared" ref="T25:T27" si="30">S25/3.6</f>
        <v>10.577138888888889</v>
      </c>
      <c r="U25" s="85">
        <f t="shared" ref="U25:U27" si="31">V25/0.0041868</f>
        <v>11919.007356453616</v>
      </c>
      <c r="V25" s="61">
        <v>49.902500000000003</v>
      </c>
      <c r="W25" s="75">
        <f t="shared" ref="W25:W27" si="32">V25/3.6</f>
        <v>13.861805555555556</v>
      </c>
      <c r="X25" s="50">
        <v>-21.8</v>
      </c>
      <c r="Y25" s="52">
        <v>-13.6</v>
      </c>
      <c r="Z25" s="4"/>
      <c r="AA25" s="4"/>
      <c r="AB25" s="4"/>
      <c r="AC25" s="6">
        <v>15067.902204790002</v>
      </c>
      <c r="AD25" s="21">
        <f t="shared" si="5"/>
        <v>99.999900000000011</v>
      </c>
      <c r="AE25" s="22" t="str">
        <f t="shared" si="20"/>
        <v xml:space="preserve"> </v>
      </c>
      <c r="AF25" s="23"/>
      <c r="AG25" s="23"/>
      <c r="AH25" s="23"/>
    </row>
    <row r="26" spans="1:34" s="24" customFormat="1" ht="12.75" x14ac:dyDescent="0.2">
      <c r="A26" s="4">
        <v>15</v>
      </c>
      <c r="B26" s="49">
        <v>95.733099999999993</v>
      </c>
      <c r="C26" s="49">
        <v>2.3140999999999998</v>
      </c>
      <c r="D26" s="49">
        <v>0.74150000000000005</v>
      </c>
      <c r="E26" s="49">
        <v>7.2900000000000006E-2</v>
      </c>
      <c r="F26" s="49">
        <v>0.1933</v>
      </c>
      <c r="G26" s="49">
        <v>1E-3</v>
      </c>
      <c r="H26" s="49">
        <v>2.18E-2</v>
      </c>
      <c r="I26" s="49">
        <v>1.89E-2</v>
      </c>
      <c r="J26" s="49">
        <v>1.06E-2</v>
      </c>
      <c r="K26" s="49">
        <v>5.7000000000000002E-3</v>
      </c>
      <c r="L26" s="49">
        <v>0.70799999999999996</v>
      </c>
      <c r="M26" s="76">
        <v>0.17910000000000001</v>
      </c>
      <c r="N26" s="76">
        <v>0.70209999999999995</v>
      </c>
      <c r="O26" s="84">
        <f t="shared" si="27"/>
        <v>8211.5219260533104</v>
      </c>
      <c r="P26" s="61">
        <v>34.380000000000003</v>
      </c>
      <c r="Q26" s="5">
        <f t="shared" si="28"/>
        <v>9.5500000000000007</v>
      </c>
      <c r="R26" s="84">
        <f t="shared" si="29"/>
        <v>9102.4171204738705</v>
      </c>
      <c r="S26" s="69">
        <v>38.11</v>
      </c>
      <c r="T26" s="5">
        <f t="shared" si="30"/>
        <v>10.58611111111111</v>
      </c>
      <c r="U26" s="85">
        <f t="shared" si="31"/>
        <v>11920.798700678321</v>
      </c>
      <c r="V26" s="61">
        <v>49.91</v>
      </c>
      <c r="W26" s="75">
        <f t="shared" si="32"/>
        <v>13.863888888888887</v>
      </c>
      <c r="X26" s="50">
        <v>-22.1</v>
      </c>
      <c r="Y26" s="52">
        <v>-14.7</v>
      </c>
      <c r="Z26" s="4"/>
      <c r="AA26" s="4"/>
      <c r="AB26" s="4"/>
      <c r="AC26" s="6">
        <v>15851.517188089998</v>
      </c>
      <c r="AD26" s="21">
        <f t="shared" si="5"/>
        <v>100</v>
      </c>
      <c r="AE26" s="22" t="str">
        <f t="shared" si="20"/>
        <v>ОК</v>
      </c>
      <c r="AF26" s="23"/>
      <c r="AG26" s="23"/>
      <c r="AH26" s="23"/>
    </row>
    <row r="27" spans="1:34" s="24" customFormat="1" ht="12.75" x14ac:dyDescent="0.2">
      <c r="A27" s="4">
        <v>16</v>
      </c>
      <c r="B27" s="49">
        <v>95.7714</v>
      </c>
      <c r="C27" s="49">
        <v>2.2902</v>
      </c>
      <c r="D27" s="49">
        <v>0.73040000000000005</v>
      </c>
      <c r="E27" s="49">
        <v>7.1599999999999997E-2</v>
      </c>
      <c r="F27" s="49">
        <v>0.19</v>
      </c>
      <c r="G27" s="49">
        <v>1.1000000000000001E-3</v>
      </c>
      <c r="H27" s="49">
        <v>2.23E-2</v>
      </c>
      <c r="I27" s="49">
        <v>1.89E-2</v>
      </c>
      <c r="J27" s="49">
        <v>1.09E-2</v>
      </c>
      <c r="K27" s="49">
        <v>5.4999999999999997E-3</v>
      </c>
      <c r="L27" s="49">
        <v>0.70760000000000001</v>
      </c>
      <c r="M27" s="76">
        <v>0.1799</v>
      </c>
      <c r="N27" s="76">
        <v>0.70179999999999998</v>
      </c>
      <c r="O27" s="84">
        <f t="shared" si="27"/>
        <v>8209.1095824973727</v>
      </c>
      <c r="P27" s="61">
        <v>34.369900000000001</v>
      </c>
      <c r="Q27" s="5">
        <f t="shared" si="28"/>
        <v>9.547194444444445</v>
      </c>
      <c r="R27" s="84">
        <f t="shared" si="29"/>
        <v>9097.9984713862614</v>
      </c>
      <c r="S27" s="69">
        <v>38.091500000000003</v>
      </c>
      <c r="T27" s="5">
        <f t="shared" si="30"/>
        <v>10.580972222222224</v>
      </c>
      <c r="U27" s="85">
        <f t="shared" si="31"/>
        <v>11918.935702684628</v>
      </c>
      <c r="V27" s="61">
        <v>49.902200000000001</v>
      </c>
      <c r="W27" s="75">
        <f t="shared" si="32"/>
        <v>13.861722222222221</v>
      </c>
      <c r="X27" s="50">
        <v>-21.8</v>
      </c>
      <c r="Y27" s="52">
        <v>-14.1</v>
      </c>
      <c r="Z27" s="4"/>
      <c r="AA27" s="4"/>
      <c r="AB27" s="4"/>
      <c r="AC27" s="6">
        <v>16392.17237298</v>
      </c>
      <c r="AD27" s="21">
        <f t="shared" si="5"/>
        <v>99.999800000000008</v>
      </c>
      <c r="AE27" s="22" t="str">
        <f t="shared" si="20"/>
        <v xml:space="preserve"> </v>
      </c>
      <c r="AF27" s="23"/>
      <c r="AG27" s="23"/>
      <c r="AH27" s="23"/>
    </row>
    <row r="28" spans="1:34" s="24" customFormat="1" ht="12.75" x14ac:dyDescent="0.2">
      <c r="A28" s="4">
        <v>17</v>
      </c>
      <c r="B28" s="73">
        <v>95.7226</v>
      </c>
      <c r="C28" s="58">
        <v>2.3260000000000001</v>
      </c>
      <c r="D28" s="58">
        <v>0.7429</v>
      </c>
      <c r="E28" s="58">
        <v>7.2099999999999997E-2</v>
      </c>
      <c r="F28" s="58">
        <v>0.1928</v>
      </c>
      <c r="G28" s="58">
        <v>1.1000000000000001E-3</v>
      </c>
      <c r="H28" s="58">
        <v>2.18E-2</v>
      </c>
      <c r="I28" s="58">
        <v>1.8700000000000001E-2</v>
      </c>
      <c r="J28" s="58">
        <v>1.12E-2</v>
      </c>
      <c r="K28" s="58">
        <v>5.7999999999999996E-3</v>
      </c>
      <c r="L28" s="58">
        <v>0.70860000000000001</v>
      </c>
      <c r="M28" s="58">
        <v>0.1764</v>
      </c>
      <c r="N28" s="58">
        <v>0.70220000000000005</v>
      </c>
      <c r="O28" s="84">
        <f t="shared" si="8"/>
        <v>8213.9103850195861</v>
      </c>
      <c r="P28" s="60">
        <v>34.39</v>
      </c>
      <c r="Q28" s="5">
        <f t="shared" si="9"/>
        <v>9.5527777777777771</v>
      </c>
      <c r="R28" s="84">
        <f t="shared" si="10"/>
        <v>9102.7992739084748</v>
      </c>
      <c r="S28" s="70">
        <v>38.111600000000003</v>
      </c>
      <c r="T28" s="5">
        <f t="shared" si="11"/>
        <v>10.586555555555556</v>
      </c>
      <c r="U28" s="85">
        <f t="shared" si="12"/>
        <v>11922.064583930449</v>
      </c>
      <c r="V28" s="60">
        <v>49.915300000000002</v>
      </c>
      <c r="W28" s="75">
        <f t="shared" si="6"/>
        <v>13.865361111111111</v>
      </c>
      <c r="X28" s="63">
        <v>-22.3</v>
      </c>
      <c r="Y28" s="63">
        <v>-13.9</v>
      </c>
      <c r="Z28" s="4"/>
      <c r="AA28" s="4"/>
      <c r="AB28" s="4"/>
      <c r="AC28" s="6">
        <v>17998.724530219999</v>
      </c>
      <c r="AD28" s="21">
        <f t="shared" si="5"/>
        <v>100</v>
      </c>
      <c r="AE28" s="22" t="str">
        <f t="shared" si="20"/>
        <v>ОК</v>
      </c>
      <c r="AF28" s="23"/>
      <c r="AG28" s="23"/>
      <c r="AH28" s="23"/>
    </row>
    <row r="29" spans="1:34" s="24" customFormat="1" ht="12.75" x14ac:dyDescent="0.2">
      <c r="A29" s="4">
        <v>18</v>
      </c>
      <c r="B29" s="57">
        <v>95.7958</v>
      </c>
      <c r="C29" s="57">
        <v>2.2770000000000001</v>
      </c>
      <c r="D29" s="57">
        <v>0.72699999999999998</v>
      </c>
      <c r="E29" s="57">
        <v>7.0300000000000001E-2</v>
      </c>
      <c r="F29" s="57">
        <v>0.18790000000000001</v>
      </c>
      <c r="G29" s="57">
        <v>1E-3</v>
      </c>
      <c r="H29" s="57">
        <v>2.1700000000000001E-2</v>
      </c>
      <c r="I29" s="57">
        <v>1.84E-2</v>
      </c>
      <c r="J29" s="57">
        <v>1.04E-2</v>
      </c>
      <c r="K29" s="57">
        <v>6.1000000000000004E-3</v>
      </c>
      <c r="L29" s="57">
        <v>0.71619999999999995</v>
      </c>
      <c r="M29" s="57">
        <v>0.16819999999999999</v>
      </c>
      <c r="N29" s="57">
        <v>0.70150000000000001</v>
      </c>
      <c r="O29" s="84">
        <f t="shared" si="8"/>
        <v>8206.9599694277258</v>
      </c>
      <c r="P29" s="61">
        <v>34.360900000000001</v>
      </c>
      <c r="Q29" s="5">
        <f t="shared" si="9"/>
        <v>9.5446944444444437</v>
      </c>
      <c r="R29" s="84">
        <f t="shared" si="10"/>
        <v>9095.7055507786372</v>
      </c>
      <c r="S29" s="61">
        <v>38.081899999999997</v>
      </c>
      <c r="T29" s="5">
        <f t="shared" si="11"/>
        <v>10.578305555555554</v>
      </c>
      <c r="U29" s="85">
        <f t="shared" si="12"/>
        <v>11918.601318429348</v>
      </c>
      <c r="V29" s="61">
        <v>49.900799999999997</v>
      </c>
      <c r="W29" s="75">
        <f t="shared" si="6"/>
        <v>13.861333333333333</v>
      </c>
      <c r="X29" s="64">
        <v>-22.5</v>
      </c>
      <c r="Y29" s="64">
        <v>-13.4</v>
      </c>
      <c r="Z29" s="4"/>
      <c r="AA29" s="4"/>
      <c r="AB29" s="4"/>
      <c r="AC29" s="6">
        <v>18197.595438450004</v>
      </c>
      <c r="AD29" s="21">
        <f t="shared" si="5"/>
        <v>100.00000000000001</v>
      </c>
      <c r="AE29" s="22" t="str">
        <f t="shared" si="20"/>
        <v>ОК</v>
      </c>
      <c r="AF29" s="23"/>
      <c r="AG29" s="23"/>
      <c r="AH29" s="23"/>
    </row>
    <row r="30" spans="1:34" s="24" customFormat="1" ht="12.75" x14ac:dyDescent="0.2">
      <c r="A30" s="4">
        <v>19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84">
        <f t="shared" si="8"/>
        <v>8206.9599694277258</v>
      </c>
      <c r="P30" s="61">
        <v>34.360900000000001</v>
      </c>
      <c r="Q30" s="5">
        <f t="shared" si="9"/>
        <v>9.5446944444444437</v>
      </c>
      <c r="R30" s="84">
        <f t="shared" si="10"/>
        <v>9095.7055507786372</v>
      </c>
      <c r="S30" s="61">
        <v>38.081899999999997</v>
      </c>
      <c r="T30" s="5">
        <f t="shared" si="11"/>
        <v>10.578305555555554</v>
      </c>
      <c r="U30" s="85">
        <f t="shared" si="12"/>
        <v>11918.601318429348</v>
      </c>
      <c r="V30" s="61">
        <v>49.900799999999997</v>
      </c>
      <c r="W30" s="87">
        <f t="shared" si="6"/>
        <v>13.861333333333333</v>
      </c>
      <c r="X30" s="64"/>
      <c r="Y30" s="64"/>
      <c r="Z30" s="4"/>
      <c r="AA30" s="4"/>
      <c r="AB30" s="4"/>
      <c r="AC30" s="6">
        <v>17687.521412410002</v>
      </c>
      <c r="AD30" s="21">
        <f t="shared" si="5"/>
        <v>0</v>
      </c>
      <c r="AE30" s="22" t="str">
        <f t="shared" si="20"/>
        <v xml:space="preserve"> </v>
      </c>
      <c r="AF30" s="23"/>
      <c r="AG30" s="23"/>
      <c r="AH30" s="23"/>
    </row>
    <row r="31" spans="1:34" s="24" customFormat="1" ht="12.75" x14ac:dyDescent="0.2">
      <c r="A31" s="4">
        <v>20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84">
        <f t="shared" si="8"/>
        <v>8206.9599694277258</v>
      </c>
      <c r="P31" s="61">
        <v>34.360900000000001</v>
      </c>
      <c r="Q31" s="5">
        <f t="shared" si="9"/>
        <v>9.5446944444444437</v>
      </c>
      <c r="R31" s="84">
        <f t="shared" si="10"/>
        <v>9095.7055507786372</v>
      </c>
      <c r="S31" s="61">
        <v>38.081899999999997</v>
      </c>
      <c r="T31" s="5">
        <f t="shared" si="11"/>
        <v>10.578305555555554</v>
      </c>
      <c r="U31" s="85">
        <f t="shared" si="12"/>
        <v>11918.601318429348</v>
      </c>
      <c r="V31" s="61">
        <v>49.900799999999997</v>
      </c>
      <c r="W31" s="87">
        <f t="shared" si="6"/>
        <v>13.861333333333333</v>
      </c>
      <c r="X31" s="64"/>
      <c r="Y31" s="64"/>
      <c r="Z31" s="4"/>
      <c r="AA31" s="4"/>
      <c r="AB31" s="4"/>
      <c r="AC31" s="6">
        <v>17038.251562609999</v>
      </c>
      <c r="AD31" s="21">
        <f t="shared" si="5"/>
        <v>0</v>
      </c>
      <c r="AE31" s="22" t="str">
        <f t="shared" ref="AE31" si="33">IF(AD31=100,"ОК"," ")</f>
        <v xml:space="preserve"> </v>
      </c>
      <c r="AF31" s="23"/>
      <c r="AG31" s="23"/>
      <c r="AH31" s="23"/>
    </row>
    <row r="32" spans="1:34" s="24" customFormat="1" ht="12.75" x14ac:dyDescent="0.2">
      <c r="A32" s="4">
        <v>21</v>
      </c>
      <c r="B32" s="57">
        <v>95.847200000000001</v>
      </c>
      <c r="C32" s="57">
        <v>2.2374000000000001</v>
      </c>
      <c r="D32" s="57">
        <v>0.71120000000000005</v>
      </c>
      <c r="E32" s="57">
        <v>6.9400000000000003E-2</v>
      </c>
      <c r="F32" s="57">
        <v>0.185</v>
      </c>
      <c r="G32" s="57">
        <v>1E-3</v>
      </c>
      <c r="H32" s="57">
        <v>2.1299999999999999E-2</v>
      </c>
      <c r="I32" s="57">
        <v>1.8200000000000001E-2</v>
      </c>
      <c r="J32" s="57">
        <v>6.4999999999999997E-3</v>
      </c>
      <c r="K32" s="57">
        <v>6.3E-3</v>
      </c>
      <c r="L32" s="57">
        <v>0.72840000000000005</v>
      </c>
      <c r="M32" s="57">
        <v>0.16800000000000001</v>
      </c>
      <c r="N32" s="57">
        <v>0.70089999999999997</v>
      </c>
      <c r="O32" s="84">
        <f t="shared" si="8"/>
        <v>8199.4840928632839</v>
      </c>
      <c r="P32" s="61">
        <v>34.329599999999999</v>
      </c>
      <c r="Q32" s="5">
        <f t="shared" si="9"/>
        <v>9.5359999999999996</v>
      </c>
      <c r="R32" s="84">
        <f t="shared" si="10"/>
        <v>9087.6564440622915</v>
      </c>
      <c r="S32" s="62">
        <v>38.048200000000001</v>
      </c>
      <c r="T32" s="5">
        <f t="shared" si="11"/>
        <v>10.568944444444444</v>
      </c>
      <c r="U32" s="85">
        <f t="shared" si="12"/>
        <v>11912.749593961975</v>
      </c>
      <c r="V32" s="61">
        <v>49.876300000000001</v>
      </c>
      <c r="W32" s="75">
        <f t="shared" si="6"/>
        <v>13.854527777777777</v>
      </c>
      <c r="X32" s="64">
        <v>-22.2</v>
      </c>
      <c r="Y32" s="64">
        <v>-13.8</v>
      </c>
      <c r="Z32" s="4"/>
      <c r="AA32" s="4"/>
      <c r="AB32" s="4"/>
      <c r="AC32" s="6">
        <v>16814.24549859</v>
      </c>
      <c r="AD32" s="21">
        <f t="shared" si="5"/>
        <v>99.999899999999997</v>
      </c>
      <c r="AE32" s="22" t="str">
        <f t="shared" si="20"/>
        <v xml:space="preserve"> </v>
      </c>
      <c r="AF32" s="23"/>
      <c r="AG32" s="23"/>
      <c r="AH32" s="23"/>
    </row>
    <row r="33" spans="1:34" s="24" customFormat="1" ht="12.75" x14ac:dyDescent="0.2">
      <c r="A33" s="4">
        <v>22</v>
      </c>
      <c r="B33" s="49">
        <v>95.853800000000007</v>
      </c>
      <c r="C33" s="49">
        <v>2.2343000000000002</v>
      </c>
      <c r="D33" s="49">
        <v>0.71179999999999999</v>
      </c>
      <c r="E33" s="49">
        <v>6.9599999999999995E-2</v>
      </c>
      <c r="F33" s="49">
        <v>0.1855</v>
      </c>
      <c r="G33" s="49">
        <v>1.1000000000000001E-3</v>
      </c>
      <c r="H33" s="49">
        <v>2.2100000000000002E-2</v>
      </c>
      <c r="I33" s="49">
        <v>1.8599999999999998E-2</v>
      </c>
      <c r="J33" s="49">
        <v>9.1000000000000004E-3</v>
      </c>
      <c r="K33" s="49">
        <v>6.4999999999999997E-3</v>
      </c>
      <c r="L33" s="49">
        <v>0.72640000000000005</v>
      </c>
      <c r="M33" s="76">
        <v>0.1613</v>
      </c>
      <c r="N33" s="76">
        <v>0.70089999999999997</v>
      </c>
      <c r="O33" s="84">
        <f t="shared" ref="O33:O34" si="34">P33/0.0041868</f>
        <v>8201.2754370879902</v>
      </c>
      <c r="P33" s="61">
        <v>34.3371</v>
      </c>
      <c r="Q33" s="5">
        <f t="shared" ref="Q33:Q34" si="35">P33/3.6</f>
        <v>9.5380833333333328</v>
      </c>
      <c r="R33" s="84">
        <f t="shared" ref="R33:R34" si="36">S33/0.0041868</f>
        <v>9089.6149804146353</v>
      </c>
      <c r="S33" s="62">
        <v>38.056399999999996</v>
      </c>
      <c r="T33" s="5">
        <f t="shared" ref="T33:T34" si="37">S33/3.6</f>
        <v>10.571222222222222</v>
      </c>
      <c r="U33" s="85">
        <f t="shared" ref="U33:U34" si="38">V33/0.0041868</f>
        <v>11915.138052928251</v>
      </c>
      <c r="V33" s="61">
        <v>49.886299999999999</v>
      </c>
      <c r="W33" s="75">
        <f t="shared" ref="W33:W34" si="39">V33/3.6</f>
        <v>13.857305555555556</v>
      </c>
      <c r="X33" s="50">
        <v>-22.1</v>
      </c>
      <c r="Y33" s="52">
        <v>-14.1</v>
      </c>
      <c r="Z33" s="4"/>
      <c r="AA33" s="4"/>
      <c r="AB33" s="4"/>
      <c r="AC33" s="6">
        <v>17391.336422050004</v>
      </c>
      <c r="AD33" s="21">
        <f t="shared" si="5"/>
        <v>100.0001</v>
      </c>
      <c r="AE33" s="22" t="str">
        <f t="shared" si="20"/>
        <v xml:space="preserve"> </v>
      </c>
      <c r="AF33" s="23"/>
      <c r="AG33" s="23"/>
      <c r="AH33" s="23"/>
    </row>
    <row r="34" spans="1:34" s="24" customFormat="1" ht="12.75" x14ac:dyDescent="0.2">
      <c r="A34" s="4">
        <v>23</v>
      </c>
      <c r="B34" s="49">
        <v>95.773899999999998</v>
      </c>
      <c r="C34" s="49">
        <v>2.2862</v>
      </c>
      <c r="D34" s="49">
        <v>0.72970000000000002</v>
      </c>
      <c r="E34" s="49">
        <v>7.1599999999999997E-2</v>
      </c>
      <c r="F34" s="49">
        <v>0.19070000000000001</v>
      </c>
      <c r="G34" s="49">
        <v>1E-3</v>
      </c>
      <c r="H34" s="49">
        <v>2.1999999999999999E-2</v>
      </c>
      <c r="I34" s="49">
        <v>1.89E-2</v>
      </c>
      <c r="J34" s="49">
        <v>9.4000000000000004E-3</v>
      </c>
      <c r="K34" s="49">
        <v>6.3E-3</v>
      </c>
      <c r="L34" s="49">
        <v>0.7157</v>
      </c>
      <c r="M34" s="76">
        <v>0.17460000000000001</v>
      </c>
      <c r="N34" s="76">
        <v>0.70169999999999999</v>
      </c>
      <c r="O34" s="84">
        <f t="shared" si="34"/>
        <v>8209.1334670870347</v>
      </c>
      <c r="P34" s="61">
        <v>34.369999999999997</v>
      </c>
      <c r="Q34" s="5">
        <f t="shared" si="35"/>
        <v>9.5472222222222207</v>
      </c>
      <c r="R34" s="84">
        <f t="shared" si="36"/>
        <v>9097.6402025413208</v>
      </c>
      <c r="S34" s="62">
        <v>38.090000000000003</v>
      </c>
      <c r="T34" s="5">
        <f t="shared" si="37"/>
        <v>10.580555555555556</v>
      </c>
      <c r="U34" s="85">
        <f t="shared" si="38"/>
        <v>11918.410241712047</v>
      </c>
      <c r="V34" s="61">
        <v>49.9</v>
      </c>
      <c r="W34" s="75">
        <f t="shared" si="39"/>
        <v>13.861111111111111</v>
      </c>
      <c r="X34" s="50">
        <v>-22.7</v>
      </c>
      <c r="Y34" s="52">
        <v>-14.4</v>
      </c>
      <c r="Z34" s="4"/>
      <c r="AA34" s="4"/>
      <c r="AB34" s="4" t="s">
        <v>66</v>
      </c>
      <c r="AC34" s="6">
        <v>17612.090559099997</v>
      </c>
      <c r="AD34" s="21">
        <f t="shared" si="5"/>
        <v>100</v>
      </c>
      <c r="AE34" s="22" t="str">
        <f>IF(AD34=100,"ОК"," ")</f>
        <v>ОК</v>
      </c>
      <c r="AF34" s="23"/>
      <c r="AG34" s="23"/>
      <c r="AH34" s="23"/>
    </row>
    <row r="35" spans="1:34" s="24" customFormat="1" ht="12.75" x14ac:dyDescent="0.2">
      <c r="A35" s="4">
        <v>24</v>
      </c>
      <c r="B35" s="73">
        <v>94.046000000000006</v>
      </c>
      <c r="C35" s="58">
        <v>3.0402999999999998</v>
      </c>
      <c r="D35" s="58">
        <v>0.85629999999999995</v>
      </c>
      <c r="E35" s="58">
        <v>8.2199999999999995E-2</v>
      </c>
      <c r="F35" s="58">
        <v>0.1807</v>
      </c>
      <c r="G35" s="58">
        <v>8.0000000000000004E-4</v>
      </c>
      <c r="H35" s="58">
        <v>2.1499999999999998E-2</v>
      </c>
      <c r="I35" s="58">
        <v>1.7600000000000001E-2</v>
      </c>
      <c r="J35" s="58">
        <v>1.3599999999999999E-2</v>
      </c>
      <c r="K35" s="58">
        <v>5.5999999999999999E-3</v>
      </c>
      <c r="L35" s="58">
        <v>1.4994000000000001</v>
      </c>
      <c r="M35" s="58">
        <v>0.23580000000000001</v>
      </c>
      <c r="N35" s="58">
        <v>0.71230000000000004</v>
      </c>
      <c r="O35" s="84">
        <f t="shared" si="8"/>
        <v>8204.356549154485</v>
      </c>
      <c r="P35" s="60">
        <v>34.35</v>
      </c>
      <c r="Q35" s="5">
        <f t="shared" si="9"/>
        <v>9.5416666666666661</v>
      </c>
      <c r="R35" s="84">
        <f t="shared" si="10"/>
        <v>9090.4748256424955</v>
      </c>
      <c r="S35" s="60">
        <v>38.06</v>
      </c>
      <c r="T35" s="5">
        <f t="shared" si="11"/>
        <v>10.572222222222223</v>
      </c>
      <c r="U35" s="85">
        <f t="shared" si="12"/>
        <v>11820.483424094775</v>
      </c>
      <c r="V35" s="60">
        <v>49.49</v>
      </c>
      <c r="W35" s="75">
        <f t="shared" si="6"/>
        <v>13.747222222222222</v>
      </c>
      <c r="X35" s="63">
        <v>-23</v>
      </c>
      <c r="Y35" s="63">
        <v>-14.5</v>
      </c>
      <c r="Z35" s="4"/>
      <c r="AA35" s="4"/>
      <c r="AB35" s="4"/>
      <c r="AC35" s="6">
        <v>18658.349638330001</v>
      </c>
      <c r="AD35" s="21">
        <f t="shared" si="5"/>
        <v>99.999800000000008</v>
      </c>
      <c r="AE35" s="22" t="str">
        <f t="shared" si="20"/>
        <v xml:space="preserve"> </v>
      </c>
      <c r="AF35" s="23"/>
      <c r="AG35" s="23"/>
      <c r="AH35" s="23"/>
    </row>
    <row r="36" spans="1:34" s="24" customFormat="1" ht="12.75" x14ac:dyDescent="0.2">
      <c r="A36" s="4">
        <v>25</v>
      </c>
      <c r="B36" s="57">
        <v>93.292000000000002</v>
      </c>
      <c r="C36" s="57">
        <v>3.5621999999999998</v>
      </c>
      <c r="D36" s="57">
        <v>0.90349999999999997</v>
      </c>
      <c r="E36" s="57">
        <v>7.5600000000000001E-2</v>
      </c>
      <c r="F36" s="57">
        <v>0.16569999999999999</v>
      </c>
      <c r="G36" s="57">
        <v>6.9999999999999999E-4</v>
      </c>
      <c r="H36" s="57">
        <v>2.1700000000000001E-2</v>
      </c>
      <c r="I36" s="57">
        <v>1.7100000000000001E-2</v>
      </c>
      <c r="J36" s="57">
        <v>1.21E-2</v>
      </c>
      <c r="K36" s="57">
        <v>6.3E-3</v>
      </c>
      <c r="L36" s="57">
        <v>1.7164999999999999</v>
      </c>
      <c r="M36" s="57">
        <v>0.2266</v>
      </c>
      <c r="N36" s="57">
        <v>0.71650000000000003</v>
      </c>
      <c r="O36" s="84">
        <f t="shared" si="8"/>
        <v>8221.0757619184096</v>
      </c>
      <c r="P36" s="61">
        <v>34.42</v>
      </c>
      <c r="Q36" s="5">
        <f t="shared" si="9"/>
        <v>9.5611111111111118</v>
      </c>
      <c r="R36" s="84">
        <f t="shared" si="10"/>
        <v>9107.1940384064201</v>
      </c>
      <c r="S36" s="61">
        <v>38.130000000000003</v>
      </c>
      <c r="T36" s="5">
        <f t="shared" si="11"/>
        <v>10.591666666666667</v>
      </c>
      <c r="U36" s="85">
        <f t="shared" si="12"/>
        <v>11808.541129263398</v>
      </c>
      <c r="V36" s="61">
        <v>49.44</v>
      </c>
      <c r="W36" s="75">
        <f t="shared" si="6"/>
        <v>13.733333333333333</v>
      </c>
      <c r="X36" s="64">
        <v>-22.3</v>
      </c>
      <c r="Y36" s="64">
        <v>-13.8</v>
      </c>
      <c r="Z36" s="4"/>
      <c r="AA36" s="4"/>
      <c r="AB36" s="4"/>
      <c r="AC36" s="6">
        <v>20199.933214230001</v>
      </c>
      <c r="AD36" s="21">
        <f t="shared" si="5"/>
        <v>99.999999999999986</v>
      </c>
      <c r="AE36" s="22" t="str">
        <f t="shared" si="20"/>
        <v>ОК</v>
      </c>
      <c r="AF36" s="23"/>
      <c r="AG36" s="23"/>
      <c r="AH36" s="23"/>
    </row>
    <row r="37" spans="1:34" s="24" customFormat="1" ht="12.75" x14ac:dyDescent="0.2">
      <c r="A37" s="4">
        <v>26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82">
        <f t="shared" si="8"/>
        <v>8221.0757619184096</v>
      </c>
      <c r="P37" s="62">
        <v>34.42</v>
      </c>
      <c r="Q37" s="88">
        <f t="shared" si="9"/>
        <v>9.5611111111111118</v>
      </c>
      <c r="R37" s="82">
        <f t="shared" si="10"/>
        <v>9107.1940384064201</v>
      </c>
      <c r="S37" s="62">
        <v>38.130000000000003</v>
      </c>
      <c r="T37" s="88">
        <f t="shared" si="11"/>
        <v>10.591666666666667</v>
      </c>
      <c r="U37" s="83">
        <f t="shared" si="12"/>
        <v>11808.541129263398</v>
      </c>
      <c r="V37" s="62">
        <v>49.44</v>
      </c>
      <c r="W37" s="89">
        <f t="shared" si="6"/>
        <v>13.733333333333333</v>
      </c>
      <c r="X37" s="64"/>
      <c r="Y37" s="64"/>
      <c r="Z37" s="4"/>
      <c r="AA37" s="4"/>
      <c r="AB37" s="4"/>
      <c r="AC37" s="6">
        <v>20334.011062870002</v>
      </c>
      <c r="AD37" s="21">
        <f t="shared" si="5"/>
        <v>0</v>
      </c>
      <c r="AE37" s="22" t="str">
        <f t="shared" si="20"/>
        <v xml:space="preserve"> </v>
      </c>
      <c r="AF37" s="23"/>
      <c r="AG37" s="23"/>
      <c r="AH37" s="23"/>
    </row>
    <row r="38" spans="1:34" s="24" customFormat="1" ht="12.75" x14ac:dyDescent="0.2">
      <c r="A38" s="4">
        <v>27</v>
      </c>
      <c r="B38" s="57">
        <v>94.072000000000003</v>
      </c>
      <c r="C38" s="57">
        <v>3.0488</v>
      </c>
      <c r="D38" s="57">
        <v>0.82630000000000003</v>
      </c>
      <c r="E38" s="57">
        <v>7.6899999999999996E-2</v>
      </c>
      <c r="F38" s="57">
        <v>0.1681</v>
      </c>
      <c r="G38" s="57">
        <v>6.9999999999999999E-4</v>
      </c>
      <c r="H38" s="57">
        <v>2.2700000000000001E-2</v>
      </c>
      <c r="I38" s="57">
        <v>1.8200000000000001E-2</v>
      </c>
      <c r="J38" s="57">
        <v>1.38E-2</v>
      </c>
      <c r="K38" s="57">
        <v>6.1999999999999998E-3</v>
      </c>
      <c r="L38" s="57">
        <v>1.5242</v>
      </c>
      <c r="M38" s="57">
        <v>0.22189999999999999</v>
      </c>
      <c r="N38" s="57">
        <v>0.7117</v>
      </c>
      <c r="O38" s="84">
        <f t="shared" si="8"/>
        <v>8197.1911722556597</v>
      </c>
      <c r="P38" s="61">
        <v>34.32</v>
      </c>
      <c r="Q38" s="5">
        <f t="shared" si="9"/>
        <v>9.5333333333333332</v>
      </c>
      <c r="R38" s="84">
        <f t="shared" si="10"/>
        <v>9083.3094487436701</v>
      </c>
      <c r="S38" s="62">
        <v>38.03</v>
      </c>
      <c r="T38" s="5">
        <f t="shared" si="11"/>
        <v>10.563888888888888</v>
      </c>
      <c r="U38" s="85">
        <f t="shared" si="12"/>
        <v>11815.706506162223</v>
      </c>
      <c r="V38" s="61">
        <v>49.47</v>
      </c>
      <c r="W38" s="75">
        <f t="shared" si="6"/>
        <v>13.741666666666665</v>
      </c>
      <c r="X38" s="64"/>
      <c r="Y38" s="64"/>
      <c r="Z38" s="4"/>
      <c r="AA38" s="4"/>
      <c r="AB38" s="4"/>
      <c r="AC38" s="6">
        <v>18668.996539499996</v>
      </c>
      <c r="AD38" s="21">
        <f t="shared" si="5"/>
        <v>99.999799999999993</v>
      </c>
      <c r="AE38" s="22" t="str">
        <f t="shared" si="20"/>
        <v xml:space="preserve"> </v>
      </c>
      <c r="AF38" s="23"/>
      <c r="AG38" s="23"/>
      <c r="AH38" s="23"/>
    </row>
    <row r="39" spans="1:34" s="24" customFormat="1" ht="12.75" x14ac:dyDescent="0.2">
      <c r="A39" s="4">
        <v>28</v>
      </c>
      <c r="B39" s="57">
        <v>94.066400000000002</v>
      </c>
      <c r="C39" s="57">
        <v>3.0872999999999999</v>
      </c>
      <c r="D39" s="57">
        <v>0.80030000000000001</v>
      </c>
      <c r="E39" s="57">
        <v>6.6400000000000001E-2</v>
      </c>
      <c r="F39" s="57">
        <v>0.14979999999999999</v>
      </c>
      <c r="G39" s="57">
        <v>6.9999999999999999E-4</v>
      </c>
      <c r="H39" s="57">
        <v>2.2499999999999999E-2</v>
      </c>
      <c r="I39" s="57">
        <v>1.7500000000000002E-2</v>
      </c>
      <c r="J39" s="57">
        <v>8.6999999999999994E-3</v>
      </c>
      <c r="K39" s="57">
        <v>6.7000000000000002E-3</v>
      </c>
      <c r="L39" s="57">
        <v>1.5452999999999999</v>
      </c>
      <c r="M39" s="57">
        <v>0.22850000000000001</v>
      </c>
      <c r="N39" s="57">
        <v>0.71109999999999995</v>
      </c>
      <c r="O39" s="84">
        <f t="shared" ref="O39" si="40">P39/0.0041868</f>
        <v>8187.6373363905614</v>
      </c>
      <c r="P39" s="61">
        <v>34.28</v>
      </c>
      <c r="Q39" s="5">
        <f t="shared" ref="Q39" si="41">P39/3.6</f>
        <v>9.5222222222222221</v>
      </c>
      <c r="R39" s="84">
        <f t="shared" ref="R39" si="42">S39/0.0041868</f>
        <v>9071.3671539122952</v>
      </c>
      <c r="S39" s="61">
        <v>37.979999999999997</v>
      </c>
      <c r="T39" s="5">
        <f t="shared" ref="T39" si="43">S39/3.6</f>
        <v>10.549999999999999</v>
      </c>
      <c r="U39" s="85">
        <f t="shared" ref="U39" si="44">V39/0.0041868</f>
        <v>11806.152670297124</v>
      </c>
      <c r="V39" s="61">
        <v>49.43</v>
      </c>
      <c r="W39" s="75">
        <f t="shared" ref="W39" si="45">V39/3.6</f>
        <v>13.730555555555554</v>
      </c>
      <c r="X39" s="64">
        <v>-22.1</v>
      </c>
      <c r="Y39" s="64">
        <v>-13.4</v>
      </c>
      <c r="Z39" s="79">
        <v>0.1</v>
      </c>
      <c r="AA39" s="79">
        <v>0.7</v>
      </c>
      <c r="AB39" s="4"/>
      <c r="AC39" s="6">
        <v>18684.53585746</v>
      </c>
      <c r="AD39" s="21">
        <f t="shared" si="5"/>
        <v>100.00009999999999</v>
      </c>
      <c r="AE39" s="22" t="str">
        <f t="shared" si="20"/>
        <v xml:space="preserve"> </v>
      </c>
      <c r="AF39" s="23"/>
      <c r="AG39" s="23"/>
      <c r="AH39" s="23"/>
    </row>
    <row r="40" spans="1:34" s="24" customFormat="1" ht="12.75" x14ac:dyDescent="0.2">
      <c r="A40" s="4">
        <v>29</v>
      </c>
      <c r="B40" s="49">
        <v>94.872100000000003</v>
      </c>
      <c r="C40" s="49">
        <v>2.6913</v>
      </c>
      <c r="D40" s="49">
        <v>0.72189999999999999</v>
      </c>
      <c r="E40" s="49">
        <v>6.2799999999999995E-2</v>
      </c>
      <c r="F40" s="49">
        <v>0.14480000000000001</v>
      </c>
      <c r="G40" s="49">
        <v>5.9999999999999995E-4</v>
      </c>
      <c r="H40" s="49">
        <v>2.0799999999999999E-2</v>
      </c>
      <c r="I40" s="49">
        <v>1.6299999999999999E-2</v>
      </c>
      <c r="J40" s="49">
        <v>8.3999999999999995E-3</v>
      </c>
      <c r="K40" s="49">
        <v>6.0000000000000001E-3</v>
      </c>
      <c r="L40" s="49">
        <v>1.2853000000000001</v>
      </c>
      <c r="M40" s="76">
        <v>0.16980000000000001</v>
      </c>
      <c r="N40" s="76">
        <v>0.70569999999999999</v>
      </c>
      <c r="O40" s="84">
        <f t="shared" ref="O40:O41" si="46">P40/0.0041868</f>
        <v>8175.7428107385122</v>
      </c>
      <c r="P40" s="61">
        <v>34.230200000000004</v>
      </c>
      <c r="Q40" s="5">
        <f t="shared" ref="Q40:Q41" si="47">P40/3.6</f>
        <v>9.5083888888888897</v>
      </c>
      <c r="R40" s="84">
        <f t="shared" ref="R40:R41" si="48">S40/0.0041868</f>
        <v>9060.4996656157437</v>
      </c>
      <c r="S40" s="61">
        <v>37.9345</v>
      </c>
      <c r="T40" s="5">
        <f t="shared" ref="T40:T41" si="49">S40/3.6</f>
        <v>10.53736111111111</v>
      </c>
      <c r="U40" s="85">
        <f t="shared" ref="U40:U41" si="50">V40/0.0041868</f>
        <v>11837.154867679374</v>
      </c>
      <c r="V40" s="61">
        <v>49.559800000000003</v>
      </c>
      <c r="W40" s="75">
        <f t="shared" ref="W40:W41" si="51">V40/3.6</f>
        <v>13.766611111111111</v>
      </c>
      <c r="X40" s="50">
        <v>-23.2</v>
      </c>
      <c r="Y40" s="52">
        <v>-14.4</v>
      </c>
      <c r="Z40" s="4"/>
      <c r="AA40" s="4"/>
      <c r="AB40" s="4"/>
      <c r="AC40" s="6">
        <v>19018.642955679999</v>
      </c>
      <c r="AD40" s="21">
        <f t="shared" si="5"/>
        <v>100.0001</v>
      </c>
      <c r="AE40" s="22" t="str">
        <f t="shared" si="20"/>
        <v xml:space="preserve"> </v>
      </c>
      <c r="AF40" s="23"/>
      <c r="AG40" s="23"/>
      <c r="AH40" s="23"/>
    </row>
    <row r="41" spans="1:34" s="24" customFormat="1" ht="12.75" x14ac:dyDescent="0.2">
      <c r="A41" s="4">
        <v>30</v>
      </c>
      <c r="B41" s="49">
        <v>94.595299999999995</v>
      </c>
      <c r="C41" s="49">
        <v>2.8738999999999999</v>
      </c>
      <c r="D41" s="49">
        <v>0.75919999999999999</v>
      </c>
      <c r="E41" s="49">
        <v>6.5600000000000006E-2</v>
      </c>
      <c r="F41" s="49">
        <v>0.1489</v>
      </c>
      <c r="G41" s="49">
        <v>6.9999999999999999E-4</v>
      </c>
      <c r="H41" s="49">
        <v>2.2100000000000002E-2</v>
      </c>
      <c r="I41" s="49">
        <v>1.7399999999999999E-2</v>
      </c>
      <c r="J41" s="49">
        <v>1.2699999999999999E-2</v>
      </c>
      <c r="K41" s="49">
        <v>6.3E-3</v>
      </c>
      <c r="L41" s="49">
        <v>1.3265</v>
      </c>
      <c r="M41" s="76">
        <v>0.17150000000000001</v>
      </c>
      <c r="N41" s="76">
        <v>0.7077</v>
      </c>
      <c r="O41" s="84">
        <f t="shared" si="46"/>
        <v>8191.5544090952517</v>
      </c>
      <c r="P41" s="61">
        <v>34.296399999999998</v>
      </c>
      <c r="Q41" s="5">
        <f t="shared" si="47"/>
        <v>9.5267777777777773</v>
      </c>
      <c r="R41" s="84">
        <f t="shared" si="48"/>
        <v>9077.2905321486578</v>
      </c>
      <c r="S41" s="61">
        <v>38.004800000000003</v>
      </c>
      <c r="T41" s="5">
        <f t="shared" si="49"/>
        <v>10.55688888888889</v>
      </c>
      <c r="U41" s="85">
        <f t="shared" si="50"/>
        <v>11841.979554791247</v>
      </c>
      <c r="V41" s="61">
        <v>49.58</v>
      </c>
      <c r="W41" s="75">
        <f t="shared" si="51"/>
        <v>13.772222222222222</v>
      </c>
      <c r="X41" s="50">
        <v>-21.8</v>
      </c>
      <c r="Y41" s="52">
        <v>-12.5</v>
      </c>
      <c r="Z41" s="4"/>
      <c r="AA41" s="4"/>
      <c r="AB41" s="4"/>
      <c r="AC41" s="6">
        <v>19486.589498650002</v>
      </c>
      <c r="AD41" s="21">
        <f t="shared" si="5"/>
        <v>100.00009999999997</v>
      </c>
      <c r="AE41" s="22" t="str">
        <f t="shared" si="20"/>
        <v xml:space="preserve"> </v>
      </c>
      <c r="AF41" s="23"/>
      <c r="AG41" s="23"/>
      <c r="AH41" s="23"/>
    </row>
    <row r="42" spans="1:34" s="24" customFormat="1" ht="15" customHeight="1" x14ac:dyDescent="0.25">
      <c r="A42" s="111" t="s">
        <v>9</v>
      </c>
      <c r="B42" s="111"/>
      <c r="C42" s="111"/>
      <c r="D42" s="111"/>
      <c r="E42" s="111"/>
      <c r="F42" s="111"/>
      <c r="G42" s="111"/>
      <c r="H42" s="112"/>
      <c r="I42" s="110" t="s">
        <v>7</v>
      </c>
      <c r="J42" s="110"/>
      <c r="K42" s="25">
        <v>0</v>
      </c>
      <c r="L42" s="110" t="s">
        <v>8</v>
      </c>
      <c r="M42" s="110"/>
      <c r="N42" s="7">
        <v>0</v>
      </c>
      <c r="O42" s="108">
        <f>SUMPRODUCT(O12:O41,AC12:AC41)/SUM(AC12:AC41)</f>
        <v>8205.624529012699</v>
      </c>
      <c r="P42" s="103">
        <f>SUMPRODUCT(P12:P41,AC12:AC41)/SUM(AC12:AC41)</f>
        <v>34.355308778070366</v>
      </c>
      <c r="Q42" s="107">
        <f>SUMPRODUCT(Q12:Q41,AC12:AC41)/SUM(AC12:AC41)</f>
        <v>9.54314132724177</v>
      </c>
      <c r="R42" s="108">
        <f>SUMPRODUCT(R12:R41,AC12:AC41)/SUM(AC12:AC41)</f>
        <v>9093.5230606858895</v>
      </c>
      <c r="S42" s="103">
        <f>SUMPRODUCT(S12:S41,AC12:AC41)/SUM(AC12:AC41)</f>
        <v>38.072762350479671</v>
      </c>
      <c r="T42" s="107">
        <f>SUMPRODUCT(T12:T41,AC12:AC41)/SUM(AC12:AC41)</f>
        <v>10.575767319577688</v>
      </c>
      <c r="U42" s="8"/>
      <c r="V42" s="8"/>
      <c r="W42" s="8"/>
      <c r="X42" s="8"/>
      <c r="Y42" s="8"/>
      <c r="Z42" s="8"/>
      <c r="AA42" s="90" t="s">
        <v>65</v>
      </c>
      <c r="AB42" s="90"/>
      <c r="AC42" s="81">
        <v>508311.79499999998</v>
      </c>
      <c r="AD42" s="21"/>
      <c r="AE42" s="22"/>
      <c r="AF42" s="23"/>
      <c r="AG42" s="23"/>
      <c r="AH42" s="23"/>
    </row>
    <row r="43" spans="1:34" s="24" customFormat="1" ht="19.5" customHeight="1" x14ac:dyDescent="0.25">
      <c r="A43" s="26"/>
      <c r="B43" s="9"/>
      <c r="C43" s="9"/>
      <c r="D43" s="9"/>
      <c r="E43" s="9"/>
      <c r="F43" s="9"/>
      <c r="G43" s="9"/>
      <c r="H43" s="109" t="s">
        <v>3</v>
      </c>
      <c r="I43" s="109"/>
      <c r="J43" s="109"/>
      <c r="K43" s="109"/>
      <c r="L43" s="109"/>
      <c r="M43" s="109"/>
      <c r="N43" s="109"/>
      <c r="O43" s="108"/>
      <c r="P43" s="103"/>
      <c r="Q43" s="107"/>
      <c r="R43" s="108"/>
      <c r="S43" s="103"/>
      <c r="T43" s="107"/>
      <c r="U43" s="8"/>
      <c r="V43" s="9"/>
      <c r="W43" s="9"/>
      <c r="X43" s="9"/>
      <c r="Y43" s="9"/>
      <c r="Z43" s="9"/>
      <c r="AA43" s="9"/>
      <c r="AB43" s="9"/>
      <c r="AC43" s="10"/>
    </row>
    <row r="44" spans="1:34" ht="13.5" customHeight="1" x14ac:dyDescent="0.25"/>
    <row r="45" spans="1:34" customFormat="1" x14ac:dyDescent="0.25">
      <c r="A45" s="11" t="s">
        <v>37</v>
      </c>
      <c r="E45" s="1"/>
      <c r="F45" s="1"/>
      <c r="G45" s="12" t="s">
        <v>60</v>
      </c>
      <c r="H45" s="12"/>
      <c r="I45" s="12"/>
      <c r="J45" s="12"/>
      <c r="K45" s="12"/>
      <c r="L45" s="12"/>
      <c r="M45" s="12"/>
      <c r="N45" s="12"/>
      <c r="O45" s="12"/>
      <c r="P45" s="27"/>
      <c r="Q45" s="27"/>
      <c r="R45" s="12" t="s">
        <v>61</v>
      </c>
      <c r="S45" s="13"/>
      <c r="T45" s="13"/>
      <c r="U45" s="13"/>
      <c r="V45" s="13"/>
      <c r="W45" s="13"/>
      <c r="X45" s="13"/>
      <c r="Y45" s="13"/>
      <c r="Z45" s="12"/>
      <c r="AA45" s="12"/>
      <c r="AB45" s="12"/>
    </row>
    <row r="46" spans="1:34" s="15" customFormat="1" ht="12.75" x14ac:dyDescent="0.2">
      <c r="A46" s="14"/>
      <c r="G46" s="16" t="s">
        <v>38</v>
      </c>
      <c r="R46" s="15" t="s">
        <v>4</v>
      </c>
      <c r="S46" s="17"/>
      <c r="T46" s="17"/>
      <c r="U46" s="18"/>
      <c r="V46" s="18"/>
      <c r="W46" s="18" t="s">
        <v>5</v>
      </c>
      <c r="X46" s="18"/>
      <c r="Y46" s="18"/>
      <c r="Z46" s="16" t="s">
        <v>6</v>
      </c>
      <c r="AA46" s="16"/>
    </row>
    <row r="47" spans="1:34" customFormat="1" x14ac:dyDescent="0.25">
      <c r="A47" s="11" t="s">
        <v>39</v>
      </c>
      <c r="E47" s="1"/>
      <c r="F47" s="1"/>
      <c r="G47" s="12" t="s">
        <v>40</v>
      </c>
      <c r="H47" s="12"/>
      <c r="I47" s="12"/>
      <c r="J47" s="12"/>
      <c r="K47" s="12"/>
      <c r="L47" s="12"/>
      <c r="M47" s="12"/>
      <c r="N47" s="12"/>
      <c r="O47" s="12"/>
      <c r="P47" s="27"/>
      <c r="Q47" s="27"/>
      <c r="R47" s="12" t="s">
        <v>59</v>
      </c>
      <c r="S47" s="13"/>
      <c r="T47" s="13"/>
      <c r="U47" s="19"/>
      <c r="V47" s="19"/>
      <c r="W47" s="19"/>
      <c r="X47" s="19"/>
      <c r="Y47" s="19"/>
      <c r="Z47" s="20"/>
      <c r="AA47" s="20"/>
      <c r="AB47" s="12"/>
    </row>
    <row r="48" spans="1:34" s="15" customFormat="1" ht="12.75" x14ac:dyDescent="0.2">
      <c r="A48" s="14"/>
      <c r="G48" s="16" t="s">
        <v>41</v>
      </c>
      <c r="R48" s="15" t="s">
        <v>4</v>
      </c>
      <c r="S48" s="17"/>
      <c r="T48" s="17"/>
      <c r="U48" s="18"/>
      <c r="V48" s="18"/>
      <c r="W48" s="18" t="s">
        <v>5</v>
      </c>
      <c r="X48" s="18"/>
      <c r="Y48" s="18"/>
      <c r="Z48" s="16" t="s">
        <v>6</v>
      </c>
      <c r="AA48" s="16"/>
    </row>
    <row r="49" spans="1:29" customFormat="1" x14ac:dyDescent="0.25">
      <c r="A49" s="11" t="s">
        <v>42</v>
      </c>
      <c r="E49" s="1"/>
      <c r="F49" s="1"/>
      <c r="G49" s="12" t="s">
        <v>55</v>
      </c>
      <c r="H49" s="12"/>
      <c r="I49" s="12"/>
      <c r="J49" s="12"/>
      <c r="K49" s="12"/>
      <c r="L49" s="12"/>
      <c r="M49" s="12"/>
      <c r="N49" s="12"/>
      <c r="O49" s="12"/>
      <c r="P49" s="27"/>
      <c r="Q49" s="27"/>
      <c r="R49" s="12" t="s">
        <v>43</v>
      </c>
      <c r="S49" s="13"/>
      <c r="T49" s="13"/>
      <c r="U49" s="19"/>
      <c r="V49" s="19"/>
      <c r="W49" s="19"/>
      <c r="X49" s="19"/>
      <c r="Y49" s="19"/>
      <c r="Z49" s="20"/>
      <c r="AA49" s="20"/>
      <c r="AB49" s="12"/>
    </row>
    <row r="50" spans="1:29" s="15" customFormat="1" ht="12.75" x14ac:dyDescent="0.2">
      <c r="A50" s="14"/>
      <c r="G50" s="16" t="s">
        <v>44</v>
      </c>
      <c r="R50" s="15" t="s">
        <v>4</v>
      </c>
      <c r="S50" s="17"/>
      <c r="T50" s="17"/>
      <c r="U50" s="18"/>
      <c r="V50" s="18"/>
      <c r="W50" s="18" t="s">
        <v>5</v>
      </c>
      <c r="X50" s="18"/>
      <c r="Y50" s="18"/>
      <c r="Z50" s="16" t="s">
        <v>6</v>
      </c>
      <c r="AA50" s="16"/>
    </row>
    <row r="51" spans="1:29" x14ac:dyDescent="0.25">
      <c r="A51" s="91" t="s">
        <v>93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AC51" s="74"/>
    </row>
  </sheetData>
  <mergeCells count="45">
    <mergeCell ref="H43:N43"/>
    <mergeCell ref="N8:W8"/>
    <mergeCell ref="P42:P43"/>
    <mergeCell ref="A42:H42"/>
    <mergeCell ref="W10:W11"/>
    <mergeCell ref="Q42:Q43"/>
    <mergeCell ref="R42:R43"/>
    <mergeCell ref="L42:M42"/>
    <mergeCell ref="I42:J42"/>
    <mergeCell ref="I10:I11"/>
    <mergeCell ref="J10:J11"/>
    <mergeCell ref="K10:K11"/>
    <mergeCell ref="L10:L11"/>
    <mergeCell ref="M10:M11"/>
    <mergeCell ref="V10:V11"/>
    <mergeCell ref="S42:S43"/>
    <mergeCell ref="T42:T43"/>
    <mergeCell ref="O42:O43"/>
    <mergeCell ref="P10:P11"/>
    <mergeCell ref="Q10:Q11"/>
    <mergeCell ref="R10:R11"/>
    <mergeCell ref="S10:S11"/>
    <mergeCell ref="U10:U11"/>
    <mergeCell ref="G10:G11"/>
    <mergeCell ref="H10:H11"/>
    <mergeCell ref="B8:M9"/>
    <mergeCell ref="O10:O11"/>
    <mergeCell ref="T10:T11"/>
    <mergeCell ref="N9:N11"/>
    <mergeCell ref="AA42:AB42"/>
    <mergeCell ref="A51:R51"/>
    <mergeCell ref="A1:AC1"/>
    <mergeCell ref="O9:W9"/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1" orientation="landscape" r:id="rId1"/>
  <ignoredErrors>
    <ignoredError sqref="Q21:Q22 Q15:Q18 T15:T18 W15:W18 W12 W13 T35:T38 T21:T22 W35:W38 W21:W22 Q28:Q32 T28:T32 W28:W32 Q35:Q38" unlockedFormula="1"/>
    <ignoredError sqref="AD12:AD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69"/>
  <sheetViews>
    <sheetView topLeftCell="A33" workbookViewId="0">
      <selection activeCell="K40" sqref="K40:K69"/>
    </sheetView>
  </sheetViews>
  <sheetFormatPr defaultRowHeight="15" x14ac:dyDescent="0.25"/>
  <cols>
    <col min="5" max="5" width="17" customWidth="1"/>
    <col min="7" max="7" width="14.5703125" customWidth="1"/>
    <col min="9" max="9" width="12.7109375" customWidth="1"/>
    <col min="11" max="11" width="14.28515625" customWidth="1"/>
  </cols>
  <sheetData>
    <row r="3" spans="2:24" x14ac:dyDescent="0.25">
      <c r="B3" t="s">
        <v>67</v>
      </c>
      <c r="J3" t="s">
        <v>77</v>
      </c>
      <c r="R3" t="s">
        <v>87</v>
      </c>
    </row>
    <row r="4" spans="2:24" x14ac:dyDescent="0.25">
      <c r="B4" t="s">
        <v>68</v>
      </c>
      <c r="C4" t="s">
        <v>69</v>
      </c>
      <c r="D4" t="s">
        <v>70</v>
      </c>
      <c r="E4" t="s">
        <v>71</v>
      </c>
      <c r="F4" t="s">
        <v>72</v>
      </c>
      <c r="G4" t="s">
        <v>73</v>
      </c>
      <c r="H4" t="s">
        <v>74</v>
      </c>
      <c r="J4" t="s">
        <v>68</v>
      </c>
      <c r="K4" t="s">
        <v>69</v>
      </c>
      <c r="L4" t="s">
        <v>70</v>
      </c>
      <c r="M4" t="s">
        <v>71</v>
      </c>
      <c r="N4" t="s">
        <v>72</v>
      </c>
      <c r="O4" t="s">
        <v>73</v>
      </c>
      <c r="P4" t="s">
        <v>74</v>
      </c>
      <c r="R4" t="s">
        <v>68</v>
      </c>
      <c r="S4" t="s">
        <v>69</v>
      </c>
      <c r="T4" t="s">
        <v>70</v>
      </c>
      <c r="U4" t="s">
        <v>71</v>
      </c>
      <c r="V4" t="s">
        <v>72</v>
      </c>
      <c r="W4" t="s">
        <v>73</v>
      </c>
      <c r="X4" t="s">
        <v>74</v>
      </c>
    </row>
    <row r="5" spans="2:24" x14ac:dyDescent="0.25">
      <c r="B5">
        <v>1</v>
      </c>
      <c r="C5">
        <v>16942052.5</v>
      </c>
      <c r="D5">
        <v>368461.96899999998</v>
      </c>
      <c r="E5">
        <v>2941.3409999999999</v>
      </c>
      <c r="F5">
        <v>44.91</v>
      </c>
      <c r="G5">
        <v>10.37</v>
      </c>
      <c r="H5" t="s">
        <v>75</v>
      </c>
      <c r="J5">
        <v>1</v>
      </c>
      <c r="K5">
        <v>3212.44</v>
      </c>
      <c r="L5">
        <v>751.351</v>
      </c>
      <c r="M5">
        <v>1586.77</v>
      </c>
      <c r="N5">
        <v>3.16</v>
      </c>
      <c r="O5">
        <v>5.0599999999999996</v>
      </c>
      <c r="P5" t="s">
        <v>78</v>
      </c>
      <c r="R5">
        <v>1</v>
      </c>
      <c r="S5">
        <v>1432.94</v>
      </c>
      <c r="T5">
        <v>339.56599999999997</v>
      </c>
      <c r="U5">
        <v>521.43399999999997</v>
      </c>
      <c r="V5">
        <v>3</v>
      </c>
      <c r="W5">
        <v>-2.2599999999999998</v>
      </c>
      <c r="X5" t="s">
        <v>75</v>
      </c>
    </row>
    <row r="6" spans="2:24" x14ac:dyDescent="0.25">
      <c r="B6">
        <v>2</v>
      </c>
      <c r="C6">
        <v>16960936.5</v>
      </c>
      <c r="D6">
        <v>370421.65600000002</v>
      </c>
      <c r="E6">
        <v>2964.9960000000001</v>
      </c>
      <c r="F6">
        <v>44.69</v>
      </c>
      <c r="G6">
        <v>10.16</v>
      </c>
      <c r="H6" t="s">
        <v>75</v>
      </c>
      <c r="J6">
        <v>2</v>
      </c>
      <c r="K6">
        <v>3480.73</v>
      </c>
      <c r="L6">
        <v>821.48299999999995</v>
      </c>
      <c r="M6">
        <v>1883.046</v>
      </c>
      <c r="N6">
        <v>3.11</v>
      </c>
      <c r="O6">
        <v>4.45</v>
      </c>
      <c r="P6" t="s">
        <v>75</v>
      </c>
      <c r="R6">
        <v>2</v>
      </c>
      <c r="S6">
        <v>1436.5</v>
      </c>
      <c r="T6">
        <v>341.072</v>
      </c>
      <c r="U6">
        <v>521.80399999999997</v>
      </c>
      <c r="V6">
        <v>3.01</v>
      </c>
      <c r="W6">
        <v>-0.56000000000000005</v>
      </c>
      <c r="X6" t="s">
        <v>75</v>
      </c>
    </row>
    <row r="7" spans="2:24" x14ac:dyDescent="0.25">
      <c r="B7">
        <v>3</v>
      </c>
      <c r="C7">
        <v>16584444</v>
      </c>
      <c r="D7">
        <v>360414.15600000002</v>
      </c>
      <c r="E7">
        <v>2818.6709999999998</v>
      </c>
      <c r="F7">
        <v>44.91</v>
      </c>
      <c r="G7">
        <v>10.130000000000001</v>
      </c>
      <c r="H7" t="s">
        <v>75</v>
      </c>
      <c r="J7">
        <v>3</v>
      </c>
      <c r="K7">
        <v>3321.58</v>
      </c>
      <c r="L7">
        <v>789.99</v>
      </c>
      <c r="M7">
        <v>1756.441</v>
      </c>
      <c r="N7">
        <v>3.12</v>
      </c>
      <c r="O7">
        <v>6.89</v>
      </c>
      <c r="P7" t="s">
        <v>75</v>
      </c>
      <c r="R7">
        <v>3</v>
      </c>
      <c r="S7">
        <v>1385.67</v>
      </c>
      <c r="T7">
        <v>329.76100000000002</v>
      </c>
      <c r="U7">
        <v>488.315</v>
      </c>
      <c r="V7">
        <v>3.04</v>
      </c>
      <c r="W7">
        <v>2.1</v>
      </c>
      <c r="X7" t="s">
        <v>75</v>
      </c>
    </row>
    <row r="8" spans="2:24" x14ac:dyDescent="0.25">
      <c r="B8">
        <v>4</v>
      </c>
      <c r="C8">
        <v>16687584</v>
      </c>
      <c r="D8">
        <v>361839.70299999998</v>
      </c>
      <c r="E8">
        <v>2843.73</v>
      </c>
      <c r="F8">
        <v>44.99</v>
      </c>
      <c r="G8">
        <v>9.98</v>
      </c>
      <c r="H8" t="s">
        <v>75</v>
      </c>
      <c r="J8">
        <v>4</v>
      </c>
      <c r="K8">
        <v>3210.7</v>
      </c>
      <c r="L8">
        <v>747.81200000000001</v>
      </c>
      <c r="M8">
        <v>1580.817</v>
      </c>
      <c r="N8">
        <v>3.18</v>
      </c>
      <c r="O8">
        <v>5.25</v>
      </c>
      <c r="P8" t="s">
        <v>75</v>
      </c>
      <c r="R8">
        <v>4</v>
      </c>
      <c r="S8">
        <v>1248.98</v>
      </c>
      <c r="T8">
        <v>296.73099999999999</v>
      </c>
      <c r="U8">
        <v>395.12900000000002</v>
      </c>
      <c r="V8">
        <v>3.03</v>
      </c>
      <c r="W8">
        <v>0.46</v>
      </c>
      <c r="X8" t="s">
        <v>75</v>
      </c>
    </row>
    <row r="9" spans="2:24" x14ac:dyDescent="0.25">
      <c r="B9">
        <v>5</v>
      </c>
      <c r="C9">
        <v>16776444</v>
      </c>
      <c r="D9">
        <v>365497.54700000002</v>
      </c>
      <c r="E9">
        <v>2889.5680000000002</v>
      </c>
      <c r="F9">
        <v>44.75</v>
      </c>
      <c r="G9">
        <v>9.85</v>
      </c>
      <c r="J9">
        <v>5</v>
      </c>
      <c r="K9">
        <v>3157.17</v>
      </c>
      <c r="L9">
        <v>741.60699999999997</v>
      </c>
      <c r="M9">
        <v>1543.5260000000001</v>
      </c>
      <c r="N9">
        <v>3.15</v>
      </c>
      <c r="O9">
        <v>5.55</v>
      </c>
      <c r="R9">
        <v>5</v>
      </c>
      <c r="S9">
        <v>1169.27</v>
      </c>
      <c r="T9">
        <v>277.61900000000003</v>
      </c>
      <c r="U9">
        <v>341.66899999999998</v>
      </c>
      <c r="V9">
        <v>3.02</v>
      </c>
      <c r="W9">
        <v>-0.19</v>
      </c>
    </row>
    <row r="10" spans="2:24" x14ac:dyDescent="0.25">
      <c r="B10">
        <v>6</v>
      </c>
      <c r="C10">
        <v>16504830</v>
      </c>
      <c r="D10">
        <v>359852.95299999998</v>
      </c>
      <c r="E10">
        <v>2798.5720000000001</v>
      </c>
      <c r="F10">
        <v>44.7</v>
      </c>
      <c r="G10">
        <v>9.7799999999999994</v>
      </c>
      <c r="J10">
        <v>6</v>
      </c>
      <c r="K10">
        <v>3277.85</v>
      </c>
      <c r="L10">
        <v>776.22299999999996</v>
      </c>
      <c r="M10">
        <v>1695.0450000000001</v>
      </c>
      <c r="N10">
        <v>3.15</v>
      </c>
      <c r="O10">
        <v>8.24</v>
      </c>
      <c r="R10">
        <v>6</v>
      </c>
      <c r="S10">
        <v>1347.46</v>
      </c>
      <c r="T10">
        <v>321.79500000000002</v>
      </c>
      <c r="U10">
        <v>461.61399999999998</v>
      </c>
      <c r="V10">
        <v>3.07</v>
      </c>
      <c r="W10">
        <v>4.6399999999999997</v>
      </c>
    </row>
    <row r="11" spans="2:24" x14ac:dyDescent="0.25">
      <c r="B11">
        <v>7</v>
      </c>
      <c r="C11">
        <v>16258112.5</v>
      </c>
      <c r="D11">
        <v>349361.04700000002</v>
      </c>
      <c r="E11">
        <v>2669.8240000000001</v>
      </c>
      <c r="F11">
        <v>45.38</v>
      </c>
      <c r="G11">
        <v>9.84</v>
      </c>
      <c r="H11" t="s">
        <v>75</v>
      </c>
      <c r="J11">
        <v>7</v>
      </c>
      <c r="K11">
        <v>2458.5700000000002</v>
      </c>
      <c r="L11">
        <v>592.12199999999996</v>
      </c>
      <c r="M11">
        <v>963.61300000000006</v>
      </c>
      <c r="N11">
        <v>3.14</v>
      </c>
      <c r="O11">
        <v>11.96</v>
      </c>
      <c r="P11" t="s">
        <v>75</v>
      </c>
      <c r="R11">
        <v>7</v>
      </c>
      <c r="S11">
        <v>1149.44</v>
      </c>
      <c r="T11">
        <v>275.95400000000001</v>
      </c>
      <c r="U11">
        <v>336.87599999999998</v>
      </c>
      <c r="V11">
        <v>3.14</v>
      </c>
      <c r="W11">
        <v>11.31</v>
      </c>
      <c r="X11" t="s">
        <v>75</v>
      </c>
    </row>
    <row r="12" spans="2:24" x14ac:dyDescent="0.25">
      <c r="B12">
        <v>8</v>
      </c>
      <c r="C12">
        <v>14679415</v>
      </c>
      <c r="D12">
        <v>310734.359</v>
      </c>
      <c r="E12">
        <v>2143.4609999999998</v>
      </c>
      <c r="F12">
        <v>46.07</v>
      </c>
      <c r="G12">
        <v>9.73</v>
      </c>
      <c r="J12">
        <v>8</v>
      </c>
      <c r="K12">
        <v>2291.98</v>
      </c>
      <c r="L12">
        <v>540.005</v>
      </c>
      <c r="M12">
        <v>808.56799999999998</v>
      </c>
      <c r="N12">
        <v>3.17</v>
      </c>
      <c r="O12">
        <v>7.91</v>
      </c>
      <c r="R12">
        <v>8</v>
      </c>
      <c r="S12">
        <v>1104.17</v>
      </c>
      <c r="T12">
        <v>264.51100000000002</v>
      </c>
      <c r="U12">
        <v>308.71300000000002</v>
      </c>
      <c r="V12">
        <v>3.07</v>
      </c>
      <c r="W12">
        <v>5.56</v>
      </c>
    </row>
    <row r="13" spans="2:24" x14ac:dyDescent="0.25">
      <c r="B13">
        <v>9</v>
      </c>
      <c r="C13">
        <v>14737949.5</v>
      </c>
      <c r="D13">
        <v>319092.56300000002</v>
      </c>
      <c r="E13">
        <v>2220.933</v>
      </c>
      <c r="F13">
        <v>44.98</v>
      </c>
      <c r="G13">
        <v>9.5299999999999994</v>
      </c>
      <c r="H13" t="s">
        <v>75</v>
      </c>
      <c r="J13">
        <v>9</v>
      </c>
      <c r="K13">
        <v>2286.86</v>
      </c>
      <c r="L13">
        <v>553.63800000000003</v>
      </c>
      <c r="M13">
        <v>835.57299999999998</v>
      </c>
      <c r="N13">
        <v>3.1</v>
      </c>
      <c r="O13">
        <v>11.1</v>
      </c>
      <c r="P13" t="s">
        <v>75</v>
      </c>
      <c r="R13">
        <v>9</v>
      </c>
      <c r="S13">
        <v>1064.43</v>
      </c>
      <c r="T13">
        <v>254.87899999999999</v>
      </c>
      <c r="U13">
        <v>288.01299999999998</v>
      </c>
      <c r="V13">
        <v>3.12</v>
      </c>
      <c r="W13">
        <v>8.8000000000000007</v>
      </c>
      <c r="X13" t="s">
        <v>75</v>
      </c>
    </row>
    <row r="14" spans="2:24" x14ac:dyDescent="0.25">
      <c r="B14">
        <v>10</v>
      </c>
      <c r="C14">
        <v>14659615.5</v>
      </c>
      <c r="D14">
        <v>326160.984</v>
      </c>
      <c r="E14">
        <v>2250.1350000000002</v>
      </c>
      <c r="F14">
        <v>43.74</v>
      </c>
      <c r="G14">
        <v>9.48</v>
      </c>
      <c r="H14" t="s">
        <v>75</v>
      </c>
      <c r="J14">
        <v>10</v>
      </c>
      <c r="K14">
        <v>2282.65</v>
      </c>
      <c r="L14">
        <v>544.14499999999998</v>
      </c>
      <c r="M14">
        <v>799.78499999999997</v>
      </c>
      <c r="N14">
        <v>3.13</v>
      </c>
      <c r="O14">
        <v>8.68</v>
      </c>
      <c r="P14" t="s">
        <v>75</v>
      </c>
      <c r="R14">
        <v>10</v>
      </c>
      <c r="S14">
        <v>993.56</v>
      </c>
      <c r="T14">
        <v>237.58600000000001</v>
      </c>
      <c r="U14">
        <v>251.584</v>
      </c>
      <c r="V14">
        <v>3.1</v>
      </c>
      <c r="W14">
        <v>7.35</v>
      </c>
      <c r="X14" t="s">
        <v>75</v>
      </c>
    </row>
    <row r="15" spans="2:24" x14ac:dyDescent="0.25">
      <c r="B15">
        <v>11</v>
      </c>
      <c r="C15">
        <v>13911199.5</v>
      </c>
      <c r="D15">
        <v>311791.70299999998</v>
      </c>
      <c r="E15">
        <v>2045.019</v>
      </c>
      <c r="F15">
        <v>43.4</v>
      </c>
      <c r="G15">
        <v>9.4</v>
      </c>
      <c r="H15" t="s">
        <v>75</v>
      </c>
      <c r="J15">
        <v>11</v>
      </c>
      <c r="K15">
        <v>2994.49</v>
      </c>
      <c r="L15">
        <v>693.173</v>
      </c>
      <c r="M15">
        <v>1348.96</v>
      </c>
      <c r="N15">
        <v>3.18</v>
      </c>
      <c r="O15">
        <v>3.6</v>
      </c>
      <c r="P15" t="s">
        <v>78</v>
      </c>
      <c r="R15">
        <v>11</v>
      </c>
      <c r="S15">
        <v>1180.71</v>
      </c>
      <c r="T15">
        <v>281.88600000000002</v>
      </c>
      <c r="U15">
        <v>354.55200000000002</v>
      </c>
      <c r="V15">
        <v>2.99</v>
      </c>
      <c r="W15">
        <v>-0.34</v>
      </c>
      <c r="X15" t="s">
        <v>75</v>
      </c>
    </row>
    <row r="16" spans="2:24" x14ac:dyDescent="0.25">
      <c r="B16">
        <v>12</v>
      </c>
      <c r="C16">
        <v>14342858.5</v>
      </c>
      <c r="D16">
        <v>316161.04700000002</v>
      </c>
      <c r="E16">
        <v>2134.6759999999999</v>
      </c>
      <c r="F16">
        <v>44.15</v>
      </c>
      <c r="G16">
        <v>9.4700000000000006</v>
      </c>
      <c r="J16">
        <v>12</v>
      </c>
      <c r="K16">
        <v>3080.64</v>
      </c>
      <c r="L16">
        <v>728.79200000000003</v>
      </c>
      <c r="M16">
        <v>1478.644</v>
      </c>
      <c r="N16">
        <v>3.13</v>
      </c>
      <c r="O16">
        <v>6.51</v>
      </c>
      <c r="R16">
        <v>12</v>
      </c>
      <c r="S16">
        <v>1139.47</v>
      </c>
      <c r="T16">
        <v>270.49200000000002</v>
      </c>
      <c r="U16">
        <v>326.12900000000002</v>
      </c>
      <c r="V16">
        <v>3.03</v>
      </c>
      <c r="W16">
        <v>0.23</v>
      </c>
    </row>
    <row r="17" spans="2:24" x14ac:dyDescent="0.25">
      <c r="B17">
        <v>13</v>
      </c>
      <c r="C17">
        <v>14110174</v>
      </c>
      <c r="D17">
        <v>307985.859</v>
      </c>
      <c r="E17">
        <v>2041.9839999999999</v>
      </c>
      <c r="F17">
        <v>44.59</v>
      </c>
      <c r="G17">
        <v>9.3800000000000008</v>
      </c>
      <c r="J17">
        <v>13</v>
      </c>
      <c r="K17">
        <v>3223.83</v>
      </c>
      <c r="L17">
        <v>756.61300000000006</v>
      </c>
      <c r="M17">
        <v>1601.046</v>
      </c>
      <c r="N17">
        <v>3.16</v>
      </c>
      <c r="O17">
        <v>6.08</v>
      </c>
      <c r="R17">
        <v>13</v>
      </c>
      <c r="S17">
        <v>1282.8900000000001</v>
      </c>
      <c r="T17">
        <v>305.87599999999998</v>
      </c>
      <c r="U17">
        <v>413.476</v>
      </c>
      <c r="V17">
        <v>3.03</v>
      </c>
      <c r="W17">
        <v>1.84</v>
      </c>
    </row>
    <row r="18" spans="2:24" x14ac:dyDescent="0.25">
      <c r="B18">
        <v>14</v>
      </c>
      <c r="C18">
        <v>15063462</v>
      </c>
      <c r="D18">
        <v>327941.56300000002</v>
      </c>
      <c r="E18">
        <v>2323.989</v>
      </c>
      <c r="F18">
        <v>44.69</v>
      </c>
      <c r="G18">
        <v>9.2899999999999991</v>
      </c>
      <c r="H18" t="s">
        <v>75</v>
      </c>
      <c r="J18">
        <v>14</v>
      </c>
      <c r="K18">
        <v>3127.63</v>
      </c>
      <c r="L18">
        <v>737.43</v>
      </c>
      <c r="M18">
        <v>1505.7439999999999</v>
      </c>
      <c r="N18">
        <v>3.13</v>
      </c>
      <c r="O18">
        <v>5.64</v>
      </c>
      <c r="P18" t="s">
        <v>78</v>
      </c>
      <c r="R18">
        <v>14</v>
      </c>
      <c r="S18">
        <v>1307.07</v>
      </c>
      <c r="T18">
        <v>311.76</v>
      </c>
      <c r="U18">
        <v>432.52</v>
      </c>
      <c r="V18">
        <v>3.01</v>
      </c>
      <c r="W18">
        <v>0.45</v>
      </c>
      <c r="X18" t="s">
        <v>75</v>
      </c>
    </row>
    <row r="19" spans="2:24" x14ac:dyDescent="0.25">
      <c r="B19">
        <v>15</v>
      </c>
      <c r="C19">
        <v>15846577</v>
      </c>
      <c r="D19">
        <v>347903</v>
      </c>
      <c r="E19">
        <v>2597.7510000000002</v>
      </c>
      <c r="F19">
        <v>44.28</v>
      </c>
      <c r="G19">
        <v>9.1</v>
      </c>
      <c r="H19" t="s">
        <v>75</v>
      </c>
      <c r="J19">
        <v>15</v>
      </c>
      <c r="K19">
        <v>3482.83</v>
      </c>
      <c r="L19">
        <v>810.90099999999995</v>
      </c>
      <c r="M19">
        <v>1865.297</v>
      </c>
      <c r="N19">
        <v>3.17</v>
      </c>
      <c r="O19">
        <v>4.7</v>
      </c>
      <c r="P19" t="s">
        <v>75</v>
      </c>
      <c r="R19">
        <v>15</v>
      </c>
      <c r="S19">
        <v>1451.37</v>
      </c>
      <c r="T19">
        <v>345.30399999999997</v>
      </c>
      <c r="U19">
        <v>535.1</v>
      </c>
      <c r="V19">
        <v>2.98</v>
      </c>
      <c r="W19">
        <v>-2.0699999999999998</v>
      </c>
      <c r="X19" t="s">
        <v>75</v>
      </c>
    </row>
    <row r="20" spans="2:24" x14ac:dyDescent="0.25">
      <c r="B20">
        <v>16</v>
      </c>
      <c r="C20">
        <v>16386959</v>
      </c>
      <c r="D20">
        <v>361020.875</v>
      </c>
      <c r="E20">
        <v>2820.4380000000001</v>
      </c>
      <c r="F20">
        <v>44.1</v>
      </c>
      <c r="G20">
        <v>8.99</v>
      </c>
      <c r="H20" t="s">
        <v>75</v>
      </c>
      <c r="J20">
        <v>16</v>
      </c>
      <c r="K20">
        <v>3727.73</v>
      </c>
      <c r="L20">
        <v>864.39800000000002</v>
      </c>
      <c r="M20">
        <v>2124.904</v>
      </c>
      <c r="N20">
        <v>3.18</v>
      </c>
      <c r="O20">
        <v>4.33</v>
      </c>
      <c r="P20" t="s">
        <v>75</v>
      </c>
      <c r="R20">
        <v>16</v>
      </c>
      <c r="S20">
        <v>1479.31</v>
      </c>
      <c r="T20">
        <v>350.69499999999999</v>
      </c>
      <c r="U20">
        <v>553.72900000000004</v>
      </c>
      <c r="V20">
        <v>2.99</v>
      </c>
      <c r="W20">
        <v>-2.62</v>
      </c>
      <c r="X20" t="s">
        <v>75</v>
      </c>
    </row>
    <row r="21" spans="2:24" x14ac:dyDescent="0.25">
      <c r="B21">
        <v>17</v>
      </c>
      <c r="C21">
        <v>17993337</v>
      </c>
      <c r="D21">
        <v>390761.34399999998</v>
      </c>
      <c r="E21">
        <v>3312.5880000000002</v>
      </c>
      <c r="F21">
        <v>44.75</v>
      </c>
      <c r="G21">
        <v>8.9499999999999993</v>
      </c>
      <c r="H21" t="s">
        <v>75</v>
      </c>
      <c r="J21">
        <v>17</v>
      </c>
      <c r="K21">
        <v>3847.65</v>
      </c>
      <c r="L21">
        <v>894.76199999999994</v>
      </c>
      <c r="M21">
        <v>2273.6860000000001</v>
      </c>
      <c r="N21">
        <v>3.17</v>
      </c>
      <c r="O21">
        <v>4.13</v>
      </c>
      <c r="P21" t="s">
        <v>78</v>
      </c>
      <c r="R21">
        <v>17</v>
      </c>
      <c r="S21">
        <v>1533.25</v>
      </c>
      <c r="T21">
        <v>363.11900000000003</v>
      </c>
      <c r="U21">
        <v>595.62199999999996</v>
      </c>
      <c r="V21">
        <v>2.98</v>
      </c>
      <c r="W21">
        <v>-3.39</v>
      </c>
      <c r="X21" t="s">
        <v>75</v>
      </c>
    </row>
    <row r="22" spans="2:24" x14ac:dyDescent="0.25">
      <c r="B22">
        <v>18</v>
      </c>
      <c r="C22">
        <v>18192342</v>
      </c>
      <c r="D22">
        <v>391433.375</v>
      </c>
      <c r="E22">
        <v>3349.58</v>
      </c>
      <c r="F22">
        <v>45.17</v>
      </c>
      <c r="G22">
        <v>8.89</v>
      </c>
      <c r="H22" t="s">
        <v>75</v>
      </c>
      <c r="J22">
        <v>18</v>
      </c>
      <c r="K22">
        <v>3815.51</v>
      </c>
      <c r="L22">
        <v>889.07799999999997</v>
      </c>
      <c r="M22">
        <v>2250.9949999999999</v>
      </c>
      <c r="N22">
        <v>3.16</v>
      </c>
      <c r="O22">
        <v>3.94</v>
      </c>
      <c r="P22" t="s">
        <v>75</v>
      </c>
      <c r="R22">
        <v>18</v>
      </c>
      <c r="S22">
        <v>1431.42</v>
      </c>
      <c r="T22">
        <v>338.36</v>
      </c>
      <c r="U22">
        <v>517.399</v>
      </c>
      <c r="V22">
        <v>3</v>
      </c>
      <c r="W22">
        <v>-2.5</v>
      </c>
      <c r="X22" t="s">
        <v>75</v>
      </c>
    </row>
    <row r="23" spans="2:24" x14ac:dyDescent="0.25">
      <c r="B23">
        <v>19</v>
      </c>
      <c r="C23">
        <v>17681827</v>
      </c>
      <c r="D23">
        <v>376456.04700000002</v>
      </c>
      <c r="E23">
        <v>3124.0940000000001</v>
      </c>
      <c r="F23">
        <v>45.64</v>
      </c>
      <c r="G23">
        <v>8.7899999999999991</v>
      </c>
      <c r="J23">
        <v>19</v>
      </c>
      <c r="K23">
        <v>4200.76</v>
      </c>
      <c r="L23">
        <v>971.01700000000005</v>
      </c>
      <c r="M23">
        <v>2718.4119999999998</v>
      </c>
      <c r="N23">
        <v>3.18</v>
      </c>
      <c r="O23">
        <v>3.4</v>
      </c>
      <c r="R23">
        <v>19</v>
      </c>
      <c r="S23">
        <v>1486.64</v>
      </c>
      <c r="T23">
        <v>350.60700000000003</v>
      </c>
      <c r="U23">
        <v>559.44600000000003</v>
      </c>
      <c r="V23">
        <v>2.99</v>
      </c>
      <c r="W23">
        <v>-4</v>
      </c>
    </row>
    <row r="24" spans="2:24" x14ac:dyDescent="0.25">
      <c r="B24">
        <v>20</v>
      </c>
      <c r="C24">
        <v>17032461.5</v>
      </c>
      <c r="D24">
        <v>360943.42200000002</v>
      </c>
      <c r="E24">
        <v>2882.3290000000002</v>
      </c>
      <c r="F24">
        <v>45.84</v>
      </c>
      <c r="G24">
        <v>8.68</v>
      </c>
      <c r="J24">
        <v>20</v>
      </c>
      <c r="K24">
        <v>4184.0200000000004</v>
      </c>
      <c r="L24">
        <v>973.33</v>
      </c>
      <c r="M24">
        <v>2725.6590000000001</v>
      </c>
      <c r="N24">
        <v>3.16</v>
      </c>
      <c r="O24">
        <v>3.33</v>
      </c>
      <c r="P24" t="s">
        <v>79</v>
      </c>
      <c r="R24">
        <v>20</v>
      </c>
      <c r="S24">
        <v>1599</v>
      </c>
      <c r="T24">
        <v>377.95600000000002</v>
      </c>
      <c r="U24">
        <v>652.41099999999994</v>
      </c>
      <c r="V24">
        <v>3</v>
      </c>
      <c r="W24">
        <v>-2.73</v>
      </c>
    </row>
    <row r="25" spans="2:24" x14ac:dyDescent="0.25">
      <c r="B25">
        <v>21</v>
      </c>
      <c r="C25">
        <v>16808340.5</v>
      </c>
      <c r="D25">
        <v>360438.21899999998</v>
      </c>
      <c r="E25">
        <v>2843.6089999999999</v>
      </c>
      <c r="F25">
        <v>45.25</v>
      </c>
      <c r="G25">
        <v>8.4700000000000006</v>
      </c>
      <c r="H25" t="s">
        <v>75</v>
      </c>
      <c r="J25">
        <v>21</v>
      </c>
      <c r="K25">
        <v>4277.08</v>
      </c>
      <c r="L25">
        <v>994.13199999999995</v>
      </c>
      <c r="M25">
        <v>2851.598</v>
      </c>
      <c r="N25">
        <v>3.15</v>
      </c>
      <c r="O25">
        <v>2.75</v>
      </c>
      <c r="P25" t="s">
        <v>75</v>
      </c>
      <c r="R25">
        <v>21</v>
      </c>
      <c r="S25">
        <v>1620.64</v>
      </c>
      <c r="T25">
        <v>382.935</v>
      </c>
      <c r="U25">
        <v>665.73699999999997</v>
      </c>
      <c r="V25">
        <v>2.97</v>
      </c>
      <c r="W25">
        <v>-4.9400000000000004</v>
      </c>
      <c r="X25" t="s">
        <v>75</v>
      </c>
    </row>
    <row r="26" spans="2:24" x14ac:dyDescent="0.25">
      <c r="B26">
        <v>22</v>
      </c>
      <c r="C26">
        <v>17385128</v>
      </c>
      <c r="D26">
        <v>377668.266</v>
      </c>
      <c r="E26">
        <v>3089.3180000000002</v>
      </c>
      <c r="F26">
        <v>44.64</v>
      </c>
      <c r="G26">
        <v>8.33</v>
      </c>
      <c r="H26" t="s">
        <v>75</v>
      </c>
      <c r="J26">
        <v>22</v>
      </c>
      <c r="K26">
        <v>4531.46</v>
      </c>
      <c r="L26">
        <v>1053.692</v>
      </c>
      <c r="M26">
        <v>3207.518</v>
      </c>
      <c r="N26">
        <v>3.17</v>
      </c>
      <c r="O26">
        <v>4.33</v>
      </c>
      <c r="P26" t="s">
        <v>75</v>
      </c>
      <c r="R26">
        <v>22</v>
      </c>
      <c r="S26">
        <v>1669.44</v>
      </c>
      <c r="T26">
        <v>393.98099999999999</v>
      </c>
      <c r="U26">
        <v>708.52700000000004</v>
      </c>
      <c r="V26">
        <v>2.97</v>
      </c>
      <c r="W26">
        <v>-5.14</v>
      </c>
      <c r="X26" t="s">
        <v>75</v>
      </c>
    </row>
    <row r="27" spans="2:24" x14ac:dyDescent="0.25">
      <c r="B27">
        <v>23</v>
      </c>
      <c r="C27">
        <v>17605696</v>
      </c>
      <c r="D27">
        <v>383184</v>
      </c>
      <c r="E27">
        <v>3179.0430000000001</v>
      </c>
      <c r="F27">
        <v>44.54</v>
      </c>
      <c r="G27">
        <v>8.25</v>
      </c>
      <c r="H27" t="s">
        <v>75</v>
      </c>
      <c r="J27">
        <v>23</v>
      </c>
      <c r="K27">
        <v>4730.6499999999996</v>
      </c>
      <c r="L27">
        <v>1109.8430000000001</v>
      </c>
      <c r="M27">
        <v>3566.0949999999998</v>
      </c>
      <c r="N27">
        <v>3.15</v>
      </c>
      <c r="O27">
        <v>5.26</v>
      </c>
      <c r="P27" t="s">
        <v>75</v>
      </c>
      <c r="R27">
        <v>23</v>
      </c>
      <c r="S27">
        <v>1656.34</v>
      </c>
      <c r="T27">
        <v>390.24900000000002</v>
      </c>
      <c r="U27">
        <v>696.11699999999996</v>
      </c>
      <c r="V27">
        <v>2.97</v>
      </c>
      <c r="W27">
        <v>-5.7</v>
      </c>
      <c r="X27" t="s">
        <v>75</v>
      </c>
    </row>
    <row r="28" spans="2:24" x14ac:dyDescent="0.25">
      <c r="B28">
        <v>24</v>
      </c>
      <c r="C28">
        <v>18651969</v>
      </c>
      <c r="D28">
        <v>403364.18800000002</v>
      </c>
      <c r="E28">
        <v>3574.0540000000001</v>
      </c>
      <c r="F28">
        <v>44.81</v>
      </c>
      <c r="G28">
        <v>8.1199999999999992</v>
      </c>
      <c r="H28" t="s">
        <v>75</v>
      </c>
      <c r="J28">
        <v>24</v>
      </c>
      <c r="K28">
        <v>4685.12</v>
      </c>
      <c r="L28">
        <v>1102.556</v>
      </c>
      <c r="M28">
        <v>3564.68</v>
      </c>
      <c r="N28">
        <v>3.14</v>
      </c>
      <c r="O28">
        <v>5.23</v>
      </c>
      <c r="P28" t="s">
        <v>75</v>
      </c>
      <c r="R28">
        <v>24</v>
      </c>
      <c r="S28">
        <v>1687.9</v>
      </c>
      <c r="T28">
        <v>398.69099999999997</v>
      </c>
      <c r="U28">
        <v>728.79499999999996</v>
      </c>
      <c r="V28">
        <v>2.98</v>
      </c>
      <c r="W28">
        <v>-4.3899999999999997</v>
      </c>
      <c r="X28" t="s">
        <v>75</v>
      </c>
    </row>
    <row r="29" spans="2:24" x14ac:dyDescent="0.25">
      <c r="B29">
        <v>25</v>
      </c>
      <c r="C29">
        <v>20193763</v>
      </c>
      <c r="D29">
        <v>429094.359</v>
      </c>
      <c r="E29">
        <v>4141.3540000000003</v>
      </c>
      <c r="F29">
        <v>45.6</v>
      </c>
      <c r="G29">
        <v>8.01</v>
      </c>
      <c r="H29" t="s">
        <v>75</v>
      </c>
      <c r="J29">
        <v>25</v>
      </c>
      <c r="K29">
        <v>4520.6099999999997</v>
      </c>
      <c r="L29">
        <v>1041.0609999999999</v>
      </c>
      <c r="M29" t="s">
        <v>80</v>
      </c>
      <c r="N29" t="s">
        <v>81</v>
      </c>
      <c r="O29" t="s">
        <v>82</v>
      </c>
      <c r="P29" t="s">
        <v>74</v>
      </c>
      <c r="R29">
        <v>25</v>
      </c>
      <c r="S29">
        <v>1642.17</v>
      </c>
      <c r="T29">
        <v>388.10199999999998</v>
      </c>
      <c r="U29">
        <v>700.12900000000002</v>
      </c>
      <c r="V29">
        <v>2.98</v>
      </c>
      <c r="W29">
        <v>-3.8</v>
      </c>
      <c r="X29" t="s">
        <v>75</v>
      </c>
    </row>
    <row r="30" spans="2:24" x14ac:dyDescent="0.25">
      <c r="B30">
        <v>26</v>
      </c>
      <c r="C30">
        <v>20328218</v>
      </c>
      <c r="D30">
        <v>428495.375</v>
      </c>
      <c r="E30">
        <v>4165.5060000000003</v>
      </c>
      <c r="F30">
        <v>45.94</v>
      </c>
      <c r="G30">
        <v>7.81</v>
      </c>
      <c r="J30">
        <v>26</v>
      </c>
      <c r="K30">
        <v>4259.07</v>
      </c>
      <c r="L30">
        <v>987.58699999999999</v>
      </c>
      <c r="M30">
        <v>149.011</v>
      </c>
      <c r="N30">
        <v>3.18</v>
      </c>
      <c r="O30">
        <v>4.2699999999999996</v>
      </c>
      <c r="R30">
        <v>26</v>
      </c>
      <c r="S30">
        <v>1526.92</v>
      </c>
      <c r="T30">
        <v>361.35899999999998</v>
      </c>
      <c r="U30">
        <v>600.75400000000002</v>
      </c>
      <c r="V30">
        <v>3</v>
      </c>
      <c r="W30">
        <v>-2.52</v>
      </c>
    </row>
    <row r="31" spans="2:24" x14ac:dyDescent="0.25">
      <c r="B31">
        <v>27</v>
      </c>
      <c r="C31">
        <v>18663505</v>
      </c>
      <c r="D31">
        <v>397264.20299999998</v>
      </c>
      <c r="E31">
        <v>3543.567</v>
      </c>
      <c r="F31">
        <v>45.47</v>
      </c>
      <c r="G31">
        <v>7.7</v>
      </c>
      <c r="J31">
        <v>27</v>
      </c>
      <c r="K31">
        <v>4001.13</v>
      </c>
      <c r="L31">
        <v>929.024</v>
      </c>
      <c r="M31">
        <v>131.78100000000001</v>
      </c>
      <c r="N31">
        <v>3.2</v>
      </c>
      <c r="O31">
        <v>5.8</v>
      </c>
      <c r="R31">
        <v>27</v>
      </c>
      <c r="S31">
        <v>1483.55</v>
      </c>
      <c r="T31">
        <v>353.10500000000002</v>
      </c>
      <c r="U31">
        <v>598.524</v>
      </c>
      <c r="V31">
        <v>3.04</v>
      </c>
      <c r="W31">
        <v>1.79</v>
      </c>
    </row>
    <row r="32" spans="2:24" x14ac:dyDescent="0.25">
      <c r="B32">
        <v>28</v>
      </c>
      <c r="C32">
        <v>18679167</v>
      </c>
      <c r="D32">
        <v>396637.34399999998</v>
      </c>
      <c r="E32">
        <v>3539.0479999999998</v>
      </c>
      <c r="F32">
        <v>45.57</v>
      </c>
      <c r="G32">
        <v>7.59</v>
      </c>
      <c r="J32">
        <v>28</v>
      </c>
      <c r="K32">
        <v>3799.06</v>
      </c>
      <c r="L32">
        <v>880.89300000000003</v>
      </c>
      <c r="M32">
        <v>120.922</v>
      </c>
      <c r="N32">
        <v>3.16</v>
      </c>
      <c r="O32">
        <v>2.8</v>
      </c>
      <c r="P32" t="s">
        <v>79</v>
      </c>
      <c r="R32">
        <v>28</v>
      </c>
      <c r="S32">
        <v>1563.34</v>
      </c>
      <c r="T32">
        <v>371.108</v>
      </c>
      <c r="U32">
        <v>638.64</v>
      </c>
      <c r="V32">
        <v>3</v>
      </c>
      <c r="W32">
        <v>-1.83</v>
      </c>
    </row>
    <row r="33" spans="2:24" x14ac:dyDescent="0.25">
      <c r="B33">
        <v>29</v>
      </c>
      <c r="C33">
        <v>19012959</v>
      </c>
      <c r="D33">
        <v>405196.641</v>
      </c>
      <c r="E33">
        <v>3682.49</v>
      </c>
      <c r="F33">
        <v>45.37</v>
      </c>
      <c r="G33">
        <v>7.43</v>
      </c>
      <c r="J33">
        <v>29</v>
      </c>
      <c r="K33">
        <v>4051.72</v>
      </c>
      <c r="L33">
        <v>926.72400000000005</v>
      </c>
      <c r="M33">
        <v>130.363</v>
      </c>
      <c r="N33">
        <v>3.22</v>
      </c>
      <c r="O33">
        <v>2.62</v>
      </c>
      <c r="P33" t="s">
        <v>78</v>
      </c>
      <c r="R33">
        <v>29</v>
      </c>
      <c r="S33">
        <v>1625.06</v>
      </c>
      <c r="T33">
        <v>384.19799999999998</v>
      </c>
      <c r="U33">
        <v>678.68399999999997</v>
      </c>
      <c r="V33">
        <v>2.98</v>
      </c>
      <c r="W33">
        <v>-3.95</v>
      </c>
      <c r="X33" t="s">
        <v>75</v>
      </c>
    </row>
    <row r="34" spans="2:24" x14ac:dyDescent="0.25">
      <c r="B34">
        <v>30</v>
      </c>
      <c r="C34">
        <v>19480138</v>
      </c>
      <c r="D34">
        <v>417664.45299999998</v>
      </c>
      <c r="E34">
        <v>3850.72</v>
      </c>
      <c r="F34">
        <v>45.06</v>
      </c>
      <c r="G34">
        <v>7.24</v>
      </c>
      <c r="H34" t="s">
        <v>75</v>
      </c>
      <c r="J34">
        <v>30</v>
      </c>
      <c r="K34">
        <v>4675.8900000000003</v>
      </c>
      <c r="L34">
        <v>1075.923</v>
      </c>
      <c r="M34">
        <v>173.922</v>
      </c>
      <c r="N34">
        <v>3.17</v>
      </c>
      <c r="O34">
        <v>0.94</v>
      </c>
      <c r="P34" t="s">
        <v>78</v>
      </c>
      <c r="R34">
        <v>30</v>
      </c>
      <c r="S34">
        <v>1767.62</v>
      </c>
      <c r="T34">
        <v>413.95100000000002</v>
      </c>
      <c r="U34">
        <v>792.09</v>
      </c>
      <c r="V34">
        <v>2.93</v>
      </c>
      <c r="W34">
        <v>-9.5</v>
      </c>
      <c r="X34" t="s">
        <v>75</v>
      </c>
    </row>
    <row r="35" spans="2:24" x14ac:dyDescent="0.25">
      <c r="B35" t="s">
        <v>76</v>
      </c>
      <c r="C35">
        <v>508161464.5</v>
      </c>
      <c r="D35">
        <v>10983242.219000001</v>
      </c>
      <c r="E35">
        <v>2959.413</v>
      </c>
      <c r="F35">
        <v>44.93</v>
      </c>
      <c r="G35">
        <v>8.9600000000000009</v>
      </c>
      <c r="H35" t="s">
        <v>75</v>
      </c>
      <c r="J35" t="s">
        <v>76</v>
      </c>
      <c r="K35" t="s">
        <v>83</v>
      </c>
      <c r="L35">
        <v>25279.306</v>
      </c>
      <c r="M35" t="s">
        <v>84</v>
      </c>
      <c r="N35" t="s">
        <v>85</v>
      </c>
      <c r="O35" t="s">
        <v>86</v>
      </c>
      <c r="P35" t="s">
        <v>74</v>
      </c>
      <c r="R35" t="s">
        <v>76</v>
      </c>
      <c r="S35">
        <v>42466.52</v>
      </c>
      <c r="T35">
        <v>10073.209000000001</v>
      </c>
      <c r="U35">
        <v>522.11800000000005</v>
      </c>
      <c r="V35">
        <v>3.01</v>
      </c>
      <c r="W35">
        <v>-0.6</v>
      </c>
      <c r="X35" t="s">
        <v>75</v>
      </c>
    </row>
    <row r="40" spans="2:24" x14ac:dyDescent="0.25">
      <c r="B40">
        <v>1</v>
      </c>
      <c r="C40">
        <v>5.3160899999999991</v>
      </c>
      <c r="E40">
        <f>C5+K5+S5</f>
        <v>16946697.880000003</v>
      </c>
      <c r="G40">
        <v>16946697.880000003</v>
      </c>
      <c r="I40">
        <f>G40+C40</f>
        <v>16946703.196090002</v>
      </c>
      <c r="K40">
        <f>I40/1000</f>
        <v>16946.703196090002</v>
      </c>
    </row>
    <row r="41" spans="2:24" x14ac:dyDescent="0.25">
      <c r="B41">
        <v>2</v>
      </c>
      <c r="C41">
        <v>5.56989</v>
      </c>
      <c r="E41">
        <f t="shared" ref="E41:E69" si="0">C6+K6+S6</f>
        <v>16965853.73</v>
      </c>
      <c r="G41">
        <v>16965853.73</v>
      </c>
      <c r="I41">
        <f t="shared" ref="I41:I69" si="1">G41+C41</f>
        <v>16965859.29989</v>
      </c>
      <c r="K41">
        <f t="shared" ref="K41:K69" si="2">I41/1000</f>
        <v>16965.859299890002</v>
      </c>
    </row>
    <row r="42" spans="2:24" x14ac:dyDescent="0.25">
      <c r="B42">
        <v>3</v>
      </c>
      <c r="C42">
        <v>5.3342999999999989</v>
      </c>
      <c r="E42">
        <f t="shared" si="0"/>
        <v>16589151.25</v>
      </c>
      <c r="G42">
        <v>16589151.25</v>
      </c>
      <c r="I42">
        <f t="shared" si="1"/>
        <v>16589156.5843</v>
      </c>
      <c r="K42">
        <f t="shared" si="2"/>
        <v>16589.156584299999</v>
      </c>
    </row>
    <row r="43" spans="2:24" x14ac:dyDescent="0.25">
      <c r="B43">
        <v>4</v>
      </c>
      <c r="C43">
        <v>5.4944600000000001</v>
      </c>
      <c r="E43">
        <f t="shared" si="0"/>
        <v>16692043.68</v>
      </c>
      <c r="G43">
        <v>16692043.68</v>
      </c>
      <c r="I43">
        <f t="shared" si="1"/>
        <v>16692049.174459999</v>
      </c>
      <c r="K43">
        <f t="shared" si="2"/>
        <v>16692.04917446</v>
      </c>
    </row>
    <row r="44" spans="2:24" x14ac:dyDescent="0.25">
      <c r="B44">
        <v>5</v>
      </c>
      <c r="C44">
        <v>5.3729900000000006</v>
      </c>
      <c r="E44">
        <f t="shared" si="0"/>
        <v>16780770.440000001</v>
      </c>
      <c r="G44">
        <v>16780770.440000001</v>
      </c>
      <c r="I44">
        <f t="shared" si="1"/>
        <v>16780775.812990002</v>
      </c>
      <c r="K44">
        <f t="shared" si="2"/>
        <v>16780.775812990003</v>
      </c>
    </row>
    <row r="45" spans="2:24" x14ac:dyDescent="0.25">
      <c r="B45">
        <v>6</v>
      </c>
      <c r="C45">
        <v>5.7579600000000006</v>
      </c>
      <c r="E45">
        <f t="shared" si="0"/>
        <v>16509455.310000001</v>
      </c>
      <c r="G45">
        <v>16509455.310000001</v>
      </c>
      <c r="I45">
        <f t="shared" si="1"/>
        <v>16509461.06796</v>
      </c>
      <c r="K45">
        <f t="shared" si="2"/>
        <v>16509.461067960001</v>
      </c>
    </row>
    <row r="46" spans="2:24" x14ac:dyDescent="0.25">
      <c r="B46">
        <v>7</v>
      </c>
      <c r="C46">
        <v>4.5419599999999996</v>
      </c>
      <c r="E46">
        <f t="shared" si="0"/>
        <v>16261720.51</v>
      </c>
      <c r="G46">
        <v>16261720.51</v>
      </c>
      <c r="I46">
        <f t="shared" si="1"/>
        <v>16261725.051959999</v>
      </c>
      <c r="K46">
        <f t="shared" si="2"/>
        <v>16261.725051959998</v>
      </c>
    </row>
    <row r="47" spans="2:24" x14ac:dyDescent="0.25">
      <c r="B47">
        <v>8</v>
      </c>
      <c r="C47">
        <v>4.0392700000000001</v>
      </c>
      <c r="E47">
        <f t="shared" si="0"/>
        <v>14682811.15</v>
      </c>
      <c r="G47">
        <v>14682811.15</v>
      </c>
      <c r="I47">
        <f t="shared" si="1"/>
        <v>14682815.189270001</v>
      </c>
      <c r="K47">
        <f t="shared" si="2"/>
        <v>14682.815189270001</v>
      </c>
    </row>
    <row r="48" spans="2:24" x14ac:dyDescent="0.25">
      <c r="B48">
        <v>9</v>
      </c>
      <c r="C48">
        <v>3.9966200000000001</v>
      </c>
      <c r="E48">
        <f t="shared" si="0"/>
        <v>14741300.789999999</v>
      </c>
      <c r="G48">
        <v>14741300.789999999</v>
      </c>
      <c r="I48">
        <f t="shared" si="1"/>
        <v>14741304.786619999</v>
      </c>
      <c r="K48">
        <f t="shared" si="2"/>
        <v>14741.304786619998</v>
      </c>
    </row>
    <row r="49" spans="2:11" x14ac:dyDescent="0.25">
      <c r="B49">
        <v>10</v>
      </c>
      <c r="C49">
        <v>3.8033700000000001</v>
      </c>
      <c r="E49">
        <f t="shared" si="0"/>
        <v>14662891.710000001</v>
      </c>
      <c r="G49">
        <v>14662891.710000001</v>
      </c>
      <c r="I49">
        <f t="shared" si="1"/>
        <v>14662895.513370002</v>
      </c>
      <c r="K49">
        <f t="shared" si="2"/>
        <v>14662.895513370002</v>
      </c>
    </row>
    <row r="50" spans="2:11" x14ac:dyDescent="0.25">
      <c r="B50">
        <v>11</v>
      </c>
      <c r="C50">
        <v>5.1245499999999993</v>
      </c>
      <c r="E50">
        <f t="shared" si="0"/>
        <v>13915374.700000001</v>
      </c>
      <c r="G50">
        <v>13915374.700000001</v>
      </c>
      <c r="I50">
        <f t="shared" si="1"/>
        <v>13915379.824550001</v>
      </c>
      <c r="K50">
        <f t="shared" si="2"/>
        <v>13915.37982455</v>
      </c>
    </row>
    <row r="51" spans="2:11" x14ac:dyDescent="0.25">
      <c r="B51">
        <v>12</v>
      </c>
      <c r="C51">
        <v>5.3073100000000002</v>
      </c>
      <c r="E51">
        <f t="shared" si="0"/>
        <v>14347078.610000001</v>
      </c>
      <c r="G51">
        <v>14347078.610000001</v>
      </c>
      <c r="I51">
        <f t="shared" si="1"/>
        <v>14347083.917310001</v>
      </c>
      <c r="K51">
        <f t="shared" si="2"/>
        <v>14347.083917310001</v>
      </c>
    </row>
    <row r="52" spans="2:11" x14ac:dyDescent="0.25">
      <c r="B52">
        <v>13</v>
      </c>
      <c r="C52">
        <v>5.7582100000000001</v>
      </c>
      <c r="E52">
        <f t="shared" si="0"/>
        <v>14114680.720000001</v>
      </c>
      <c r="G52">
        <v>14114680.720000001</v>
      </c>
      <c r="I52">
        <f t="shared" si="1"/>
        <v>14114686.47821</v>
      </c>
      <c r="K52">
        <f t="shared" si="2"/>
        <v>14114.68647821</v>
      </c>
    </row>
    <row r="53" spans="2:11" x14ac:dyDescent="0.25">
      <c r="B53">
        <v>14</v>
      </c>
      <c r="C53">
        <v>5.5047899999999998</v>
      </c>
      <c r="E53">
        <f t="shared" si="0"/>
        <v>15067896.700000001</v>
      </c>
      <c r="G53">
        <v>15067896.700000001</v>
      </c>
      <c r="I53">
        <f t="shared" si="1"/>
        <v>15067902.204790002</v>
      </c>
      <c r="K53">
        <f t="shared" si="2"/>
        <v>15067.902204790002</v>
      </c>
    </row>
    <row r="54" spans="2:11" x14ac:dyDescent="0.25">
      <c r="B54">
        <v>15</v>
      </c>
      <c r="C54">
        <v>5.9880899999999997</v>
      </c>
      <c r="E54">
        <f t="shared" si="0"/>
        <v>15851511.199999999</v>
      </c>
      <c r="G54">
        <v>15851511.199999999</v>
      </c>
      <c r="I54">
        <f t="shared" si="1"/>
        <v>15851517.188089998</v>
      </c>
      <c r="K54">
        <f t="shared" si="2"/>
        <v>15851.517188089998</v>
      </c>
    </row>
    <row r="55" spans="2:11" x14ac:dyDescent="0.25">
      <c r="B55">
        <v>16</v>
      </c>
      <c r="C55">
        <v>6.3329800000000001</v>
      </c>
      <c r="E55">
        <f t="shared" si="0"/>
        <v>16392166.040000001</v>
      </c>
      <c r="G55">
        <v>16392166.040000001</v>
      </c>
      <c r="I55">
        <f t="shared" si="1"/>
        <v>16392172.37298</v>
      </c>
      <c r="K55">
        <f t="shared" si="2"/>
        <v>16392.17237298</v>
      </c>
    </row>
    <row r="56" spans="2:11" x14ac:dyDescent="0.25">
      <c r="B56">
        <v>17</v>
      </c>
      <c r="C56">
        <v>6.6302199999999996</v>
      </c>
      <c r="E56">
        <f t="shared" si="0"/>
        <v>17998717.899999999</v>
      </c>
      <c r="G56">
        <v>17998717.899999999</v>
      </c>
      <c r="I56">
        <f t="shared" si="1"/>
        <v>17998724.530219998</v>
      </c>
      <c r="K56">
        <f t="shared" si="2"/>
        <v>17998.724530219999</v>
      </c>
    </row>
    <row r="57" spans="2:11" x14ac:dyDescent="0.25">
      <c r="B57">
        <v>18</v>
      </c>
      <c r="C57">
        <v>6.5084499999999998</v>
      </c>
      <c r="E57">
        <f t="shared" si="0"/>
        <v>18197588.930000003</v>
      </c>
      <c r="G57">
        <v>18197588.930000003</v>
      </c>
      <c r="I57">
        <f t="shared" si="1"/>
        <v>18197595.438450005</v>
      </c>
      <c r="K57">
        <f t="shared" si="2"/>
        <v>18197.595438450004</v>
      </c>
    </row>
    <row r="58" spans="2:11" x14ac:dyDescent="0.25">
      <c r="B58">
        <v>19</v>
      </c>
      <c r="C58">
        <v>7.0124100000000009</v>
      </c>
      <c r="E58">
        <f t="shared" si="0"/>
        <v>17687514.400000002</v>
      </c>
      <c r="G58">
        <v>17687514.400000002</v>
      </c>
      <c r="I58">
        <f t="shared" si="1"/>
        <v>17687521.412410002</v>
      </c>
      <c r="K58">
        <f t="shared" si="2"/>
        <v>17687.521412410002</v>
      </c>
    </row>
    <row r="59" spans="2:11" x14ac:dyDescent="0.25">
      <c r="B59">
        <v>20</v>
      </c>
      <c r="C59">
        <v>7.0426099999999998</v>
      </c>
      <c r="E59">
        <f t="shared" si="0"/>
        <v>17038244.52</v>
      </c>
      <c r="G59">
        <v>17038244.52</v>
      </c>
      <c r="I59">
        <f t="shared" si="1"/>
        <v>17038251.56261</v>
      </c>
      <c r="K59">
        <f t="shared" si="2"/>
        <v>17038.251562609999</v>
      </c>
    </row>
    <row r="60" spans="2:11" x14ac:dyDescent="0.25">
      <c r="B60">
        <v>21</v>
      </c>
      <c r="C60">
        <v>7.2785899999999994</v>
      </c>
      <c r="E60">
        <f t="shared" si="0"/>
        <v>16814238.219999999</v>
      </c>
      <c r="G60">
        <v>16814238.219999999</v>
      </c>
      <c r="I60">
        <f t="shared" si="1"/>
        <v>16814245.49859</v>
      </c>
      <c r="K60">
        <f t="shared" si="2"/>
        <v>16814.24549859</v>
      </c>
    </row>
    <row r="61" spans="2:11" x14ac:dyDescent="0.25">
      <c r="B61">
        <v>22</v>
      </c>
      <c r="C61">
        <v>7.5220500000000001</v>
      </c>
      <c r="E61">
        <f t="shared" si="0"/>
        <v>17391328.900000002</v>
      </c>
      <c r="G61">
        <v>17391328.900000002</v>
      </c>
      <c r="I61">
        <f t="shared" si="1"/>
        <v>17391336.422050003</v>
      </c>
      <c r="K61">
        <f t="shared" si="2"/>
        <v>17391.336422050004</v>
      </c>
    </row>
    <row r="62" spans="2:11" x14ac:dyDescent="0.25">
      <c r="B62">
        <v>23</v>
      </c>
      <c r="C62">
        <v>7.5691000000000006</v>
      </c>
      <c r="E62">
        <f t="shared" si="0"/>
        <v>17612082.989999998</v>
      </c>
      <c r="G62">
        <v>17612082.989999998</v>
      </c>
      <c r="I62">
        <f t="shared" si="1"/>
        <v>17612090.559099998</v>
      </c>
      <c r="K62">
        <f t="shared" si="2"/>
        <v>17612.090559099997</v>
      </c>
    </row>
    <row r="63" spans="2:11" x14ac:dyDescent="0.25">
      <c r="B63">
        <v>24</v>
      </c>
      <c r="C63">
        <v>7.6183300000000003</v>
      </c>
      <c r="E63">
        <f t="shared" si="0"/>
        <v>18658342.02</v>
      </c>
      <c r="G63">
        <v>18658342.02</v>
      </c>
      <c r="I63">
        <f t="shared" si="1"/>
        <v>18658349.638330001</v>
      </c>
      <c r="K63">
        <f t="shared" si="2"/>
        <v>18658.349638330001</v>
      </c>
    </row>
    <row r="64" spans="2:11" x14ac:dyDescent="0.25">
      <c r="B64">
        <v>25</v>
      </c>
      <c r="C64">
        <v>7.4342299999999994</v>
      </c>
      <c r="E64">
        <f t="shared" si="0"/>
        <v>20199925.780000001</v>
      </c>
      <c r="G64">
        <v>20199925.780000001</v>
      </c>
      <c r="I64">
        <f t="shared" si="1"/>
        <v>20199933.214230001</v>
      </c>
      <c r="K64">
        <f t="shared" si="2"/>
        <v>20199.933214230001</v>
      </c>
    </row>
    <row r="65" spans="2:11" x14ac:dyDescent="0.25">
      <c r="B65">
        <v>26</v>
      </c>
      <c r="C65">
        <v>7.07287</v>
      </c>
      <c r="E65">
        <f t="shared" si="0"/>
        <v>20334003.990000002</v>
      </c>
      <c r="G65">
        <v>20334003.990000002</v>
      </c>
      <c r="I65">
        <f t="shared" si="1"/>
        <v>20334011.062870003</v>
      </c>
      <c r="K65">
        <f t="shared" si="2"/>
        <v>20334.011062870002</v>
      </c>
    </row>
    <row r="66" spans="2:11" x14ac:dyDescent="0.25">
      <c r="B66">
        <v>27</v>
      </c>
      <c r="C66">
        <v>6.8595000000000006</v>
      </c>
      <c r="E66">
        <f t="shared" si="0"/>
        <v>18668989.68</v>
      </c>
      <c r="G66">
        <v>18668989.68</v>
      </c>
      <c r="I66">
        <f t="shared" si="1"/>
        <v>18668996.539499998</v>
      </c>
      <c r="K66">
        <f t="shared" si="2"/>
        <v>18668.996539499996</v>
      </c>
    </row>
    <row r="67" spans="2:11" x14ac:dyDescent="0.25">
      <c r="B67">
        <v>28</v>
      </c>
      <c r="C67">
        <v>6.4574600000000002</v>
      </c>
      <c r="E67">
        <f t="shared" si="0"/>
        <v>18684529.399999999</v>
      </c>
      <c r="G67">
        <v>18684529.399999999</v>
      </c>
      <c r="I67">
        <f t="shared" si="1"/>
        <v>18684535.85746</v>
      </c>
      <c r="K67">
        <f t="shared" si="2"/>
        <v>18684.53585746</v>
      </c>
    </row>
    <row r="68" spans="2:11" x14ac:dyDescent="0.25">
      <c r="B68">
        <v>29</v>
      </c>
      <c r="C68">
        <v>7.1756799999999998</v>
      </c>
      <c r="E68">
        <f t="shared" si="0"/>
        <v>19018635.779999997</v>
      </c>
      <c r="G68">
        <v>19018635.779999997</v>
      </c>
      <c r="I68">
        <f t="shared" si="1"/>
        <v>19018642.955679998</v>
      </c>
      <c r="K68">
        <f t="shared" si="2"/>
        <v>19018.642955679999</v>
      </c>
    </row>
    <row r="69" spans="2:11" x14ac:dyDescent="0.25">
      <c r="B69">
        <v>30</v>
      </c>
      <c r="C69">
        <v>7.9886499999999998</v>
      </c>
      <c r="E69">
        <f t="shared" si="0"/>
        <v>19486581.510000002</v>
      </c>
      <c r="G69">
        <v>19486581.510000002</v>
      </c>
      <c r="I69">
        <f t="shared" si="1"/>
        <v>19486589.498650003</v>
      </c>
      <c r="K69">
        <f t="shared" si="2"/>
        <v>19486.589498650002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70"/>
  <sheetViews>
    <sheetView topLeftCell="A37" workbookViewId="0">
      <selection activeCell="N40" sqref="N40:N69"/>
    </sheetView>
  </sheetViews>
  <sheetFormatPr defaultRowHeight="15" x14ac:dyDescent="0.25"/>
  <sheetData>
    <row r="3" spans="2:13" x14ac:dyDescent="0.25">
      <c r="B3" t="s">
        <v>90</v>
      </c>
      <c r="E3" t="s">
        <v>89</v>
      </c>
    </row>
    <row r="4" spans="2:13" x14ac:dyDescent="0.25">
      <c r="B4" t="s">
        <v>68</v>
      </c>
      <c r="C4" t="s">
        <v>69</v>
      </c>
      <c r="E4" t="s">
        <v>68</v>
      </c>
      <c r="F4" t="s">
        <v>69</v>
      </c>
      <c r="G4" t="s">
        <v>88</v>
      </c>
      <c r="H4" t="s">
        <v>72</v>
      </c>
      <c r="I4" t="s">
        <v>73</v>
      </c>
      <c r="J4" t="s">
        <v>74</v>
      </c>
      <c r="K4">
        <f>C5+F5</f>
        <v>3071.47</v>
      </c>
      <c r="M4" s="86">
        <f>K4/1000</f>
        <v>3.0714699999999997</v>
      </c>
    </row>
    <row r="5" spans="2:13" x14ac:dyDescent="0.25">
      <c r="B5">
        <v>1</v>
      </c>
      <c r="C5">
        <v>3071.47</v>
      </c>
      <c r="E5">
        <v>1</v>
      </c>
      <c r="F5">
        <v>0</v>
      </c>
      <c r="G5">
        <v>1105.8</v>
      </c>
      <c r="H5">
        <v>2.7</v>
      </c>
      <c r="I5">
        <v>1.39</v>
      </c>
      <c r="J5" t="s">
        <v>75</v>
      </c>
      <c r="K5">
        <f t="shared" ref="K5:K33" si="0">C6+F6</f>
        <v>3220.54</v>
      </c>
      <c r="M5" s="86">
        <f t="shared" ref="M5:M33" si="1">K5/1000</f>
        <v>3.2205400000000002</v>
      </c>
    </row>
    <row r="6" spans="2:13" x14ac:dyDescent="0.25">
      <c r="B6">
        <v>2</v>
      </c>
      <c r="C6">
        <v>3220.54</v>
      </c>
      <c r="E6">
        <v>2</v>
      </c>
      <c r="F6">
        <v>0</v>
      </c>
      <c r="G6">
        <v>1181.5999999999999</v>
      </c>
      <c r="H6">
        <v>2.65</v>
      </c>
      <c r="I6">
        <v>1.66</v>
      </c>
      <c r="J6" t="s">
        <v>75</v>
      </c>
      <c r="K6">
        <f t="shared" si="0"/>
        <v>3065.31</v>
      </c>
      <c r="M6" s="86">
        <f t="shared" si="1"/>
        <v>3.0653099999999998</v>
      </c>
    </row>
    <row r="7" spans="2:13" x14ac:dyDescent="0.25">
      <c r="B7">
        <v>3</v>
      </c>
      <c r="C7">
        <v>3065.31</v>
      </c>
      <c r="E7">
        <v>3</v>
      </c>
      <c r="F7">
        <v>0</v>
      </c>
      <c r="G7">
        <v>1129.0999999999999</v>
      </c>
      <c r="H7">
        <v>2.67</v>
      </c>
      <c r="I7">
        <v>3.91</v>
      </c>
      <c r="J7" t="s">
        <v>75</v>
      </c>
      <c r="K7">
        <f t="shared" si="0"/>
        <v>3018.49</v>
      </c>
      <c r="M7" s="86">
        <f t="shared" si="1"/>
        <v>3.0184899999999999</v>
      </c>
    </row>
    <row r="8" spans="2:13" x14ac:dyDescent="0.25">
      <c r="B8">
        <v>4</v>
      </c>
      <c r="C8">
        <v>3018.49</v>
      </c>
      <c r="E8">
        <v>4</v>
      </c>
      <c r="F8">
        <v>0</v>
      </c>
      <c r="G8">
        <v>1101.5</v>
      </c>
      <c r="H8">
        <v>2.68</v>
      </c>
      <c r="I8">
        <v>2.64</v>
      </c>
      <c r="J8" t="s">
        <v>75</v>
      </c>
      <c r="K8">
        <f t="shared" si="0"/>
        <v>3072.32</v>
      </c>
      <c r="M8" s="86">
        <f t="shared" si="1"/>
        <v>3.0723200000000004</v>
      </c>
    </row>
    <row r="9" spans="2:13" x14ac:dyDescent="0.25">
      <c r="B9">
        <v>5</v>
      </c>
      <c r="C9">
        <v>3072.32</v>
      </c>
      <c r="E9">
        <v>5</v>
      </c>
      <c r="F9">
        <v>0</v>
      </c>
      <c r="G9">
        <v>1112</v>
      </c>
      <c r="H9">
        <v>2.71</v>
      </c>
      <c r="I9">
        <v>3.67</v>
      </c>
      <c r="K9">
        <f t="shared" si="0"/>
        <v>3076.42</v>
      </c>
      <c r="M9" s="86">
        <f t="shared" si="1"/>
        <v>3.0764200000000002</v>
      </c>
    </row>
    <row r="10" spans="2:13" x14ac:dyDescent="0.25">
      <c r="B10">
        <v>6</v>
      </c>
      <c r="C10">
        <v>3076.42</v>
      </c>
      <c r="E10">
        <v>6</v>
      </c>
      <c r="F10">
        <v>0</v>
      </c>
      <c r="G10">
        <v>1151.0999999999999</v>
      </c>
      <c r="H10">
        <v>2.65</v>
      </c>
      <c r="I10">
        <v>6.64</v>
      </c>
      <c r="K10">
        <f t="shared" si="0"/>
        <v>2449.08</v>
      </c>
      <c r="M10" s="86">
        <f t="shared" si="1"/>
        <v>2.4490799999999999</v>
      </c>
    </row>
    <row r="11" spans="2:13" x14ac:dyDescent="0.25">
      <c r="B11">
        <v>7</v>
      </c>
      <c r="C11">
        <v>2449.08</v>
      </c>
      <c r="E11">
        <v>7</v>
      </c>
      <c r="F11">
        <v>0</v>
      </c>
      <c r="G11">
        <v>897.2</v>
      </c>
      <c r="H11">
        <v>2.77</v>
      </c>
      <c r="I11">
        <v>12.8</v>
      </c>
      <c r="J11" t="s">
        <v>75</v>
      </c>
      <c r="K11">
        <f t="shared" si="0"/>
        <v>2236.94</v>
      </c>
      <c r="M11" s="86">
        <f t="shared" si="1"/>
        <v>2.2369400000000002</v>
      </c>
    </row>
    <row r="12" spans="2:13" x14ac:dyDescent="0.25">
      <c r="B12">
        <v>8</v>
      </c>
      <c r="C12">
        <v>2236.94</v>
      </c>
      <c r="E12">
        <v>8</v>
      </c>
      <c r="F12">
        <v>0</v>
      </c>
      <c r="G12">
        <v>786</v>
      </c>
      <c r="H12">
        <v>2.82</v>
      </c>
      <c r="I12">
        <v>6.78</v>
      </c>
      <c r="J12" t="s">
        <v>75</v>
      </c>
      <c r="K12">
        <f t="shared" si="0"/>
        <v>2296.85</v>
      </c>
      <c r="M12" s="86">
        <f t="shared" si="1"/>
        <v>2.2968500000000001</v>
      </c>
    </row>
    <row r="13" spans="2:13" x14ac:dyDescent="0.25">
      <c r="B13">
        <v>9</v>
      </c>
      <c r="C13">
        <v>2296.85</v>
      </c>
      <c r="E13">
        <v>9</v>
      </c>
      <c r="F13">
        <v>0</v>
      </c>
      <c r="G13">
        <v>851.9</v>
      </c>
      <c r="H13">
        <v>2.71</v>
      </c>
      <c r="I13">
        <v>9.86</v>
      </c>
      <c r="J13" t="s">
        <v>75</v>
      </c>
      <c r="K13">
        <f t="shared" si="0"/>
        <v>2192.79</v>
      </c>
      <c r="M13" s="86">
        <f t="shared" si="1"/>
        <v>2.19279</v>
      </c>
    </row>
    <row r="14" spans="2:13" x14ac:dyDescent="0.25">
      <c r="B14">
        <v>10</v>
      </c>
      <c r="C14">
        <v>2192.79</v>
      </c>
      <c r="E14">
        <v>10</v>
      </c>
      <c r="F14">
        <v>0</v>
      </c>
      <c r="G14">
        <v>806.1</v>
      </c>
      <c r="H14">
        <v>2.71</v>
      </c>
      <c r="I14">
        <v>7.78</v>
      </c>
      <c r="J14" t="s">
        <v>75</v>
      </c>
      <c r="K14">
        <f t="shared" si="0"/>
        <v>2782.6</v>
      </c>
      <c r="M14" s="86">
        <f t="shared" si="1"/>
        <v>2.7826</v>
      </c>
    </row>
    <row r="15" spans="2:13" x14ac:dyDescent="0.25">
      <c r="B15">
        <v>11</v>
      </c>
      <c r="C15">
        <v>2782.6</v>
      </c>
      <c r="E15">
        <v>11</v>
      </c>
      <c r="F15">
        <v>0</v>
      </c>
      <c r="G15">
        <v>1031.2</v>
      </c>
      <c r="H15">
        <v>2.62</v>
      </c>
      <c r="I15">
        <v>1.48</v>
      </c>
      <c r="J15" t="s">
        <v>75</v>
      </c>
      <c r="K15">
        <f t="shared" si="0"/>
        <v>3118.29</v>
      </c>
      <c r="M15" s="86">
        <f t="shared" si="1"/>
        <v>3.11829</v>
      </c>
    </row>
    <row r="16" spans="2:13" x14ac:dyDescent="0.25">
      <c r="B16">
        <v>12</v>
      </c>
      <c r="C16">
        <v>3118.29</v>
      </c>
      <c r="E16">
        <v>12</v>
      </c>
      <c r="F16">
        <v>0</v>
      </c>
      <c r="G16">
        <v>1139.8</v>
      </c>
      <c r="H16">
        <v>2.7</v>
      </c>
      <c r="I16">
        <v>5.27</v>
      </c>
      <c r="K16">
        <f t="shared" si="0"/>
        <v>3144.67</v>
      </c>
      <c r="M16" s="86">
        <f t="shared" si="1"/>
        <v>3.1446700000000001</v>
      </c>
    </row>
    <row r="17" spans="2:13" x14ac:dyDescent="0.25">
      <c r="B17">
        <v>13</v>
      </c>
      <c r="C17">
        <v>3144.67</v>
      </c>
      <c r="E17">
        <v>13</v>
      </c>
      <c r="F17">
        <v>0</v>
      </c>
      <c r="G17">
        <v>1136.9000000000001</v>
      </c>
      <c r="H17">
        <v>2.72</v>
      </c>
      <c r="I17">
        <v>4.8</v>
      </c>
      <c r="K17">
        <f t="shared" si="0"/>
        <v>3008.12</v>
      </c>
      <c r="M17" s="86">
        <f t="shared" si="1"/>
        <v>3.0081199999999999</v>
      </c>
    </row>
    <row r="18" spans="2:13" x14ac:dyDescent="0.25">
      <c r="B18">
        <v>14</v>
      </c>
      <c r="C18">
        <v>3008.12</v>
      </c>
      <c r="E18">
        <v>14</v>
      </c>
      <c r="F18">
        <v>0</v>
      </c>
      <c r="G18">
        <v>1047.7</v>
      </c>
      <c r="H18">
        <v>2.82</v>
      </c>
      <c r="I18">
        <v>4.62</v>
      </c>
      <c r="J18" t="s">
        <v>75</v>
      </c>
      <c r="K18">
        <f t="shared" si="0"/>
        <v>3274.56</v>
      </c>
      <c r="M18" s="86">
        <f t="shared" si="1"/>
        <v>3.2745600000000001</v>
      </c>
    </row>
    <row r="19" spans="2:13" x14ac:dyDescent="0.25">
      <c r="B19">
        <v>15</v>
      </c>
      <c r="C19">
        <v>0</v>
      </c>
      <c r="E19">
        <v>15</v>
      </c>
      <c r="F19">
        <v>3274.56</v>
      </c>
      <c r="G19">
        <v>1217.9000000000001</v>
      </c>
      <c r="H19">
        <v>2.58</v>
      </c>
      <c r="I19">
        <v>2.2999999999999998</v>
      </c>
      <c r="J19" t="s">
        <v>78</v>
      </c>
      <c r="K19">
        <f t="shared" si="0"/>
        <v>3499.32</v>
      </c>
      <c r="M19" s="86">
        <f t="shared" si="1"/>
        <v>3.49932</v>
      </c>
    </row>
    <row r="20" spans="2:13" x14ac:dyDescent="0.25">
      <c r="B20">
        <v>16</v>
      </c>
      <c r="C20">
        <v>0</v>
      </c>
      <c r="E20">
        <v>16</v>
      </c>
      <c r="F20">
        <v>3499.32</v>
      </c>
      <c r="G20">
        <v>1300</v>
      </c>
      <c r="H20">
        <v>2.61</v>
      </c>
      <c r="I20">
        <v>3.2</v>
      </c>
      <c r="J20" t="s">
        <v>75</v>
      </c>
      <c r="K20">
        <f t="shared" si="0"/>
        <v>3681.62</v>
      </c>
      <c r="M20" s="86">
        <f t="shared" si="1"/>
        <v>3.6816199999999997</v>
      </c>
    </row>
    <row r="21" spans="2:13" x14ac:dyDescent="0.25">
      <c r="B21">
        <v>17</v>
      </c>
      <c r="C21">
        <v>0</v>
      </c>
      <c r="E21">
        <v>17</v>
      </c>
      <c r="F21">
        <v>3681.62</v>
      </c>
      <c r="G21">
        <v>1403.7</v>
      </c>
      <c r="H21">
        <v>2.56</v>
      </c>
      <c r="I21">
        <v>4.66</v>
      </c>
      <c r="J21" t="s">
        <v>75</v>
      </c>
      <c r="K21">
        <f t="shared" si="0"/>
        <v>3699.84</v>
      </c>
      <c r="M21" s="86">
        <f t="shared" si="1"/>
        <v>3.69984</v>
      </c>
    </row>
    <row r="22" spans="2:13" x14ac:dyDescent="0.25">
      <c r="B22">
        <v>18</v>
      </c>
      <c r="C22">
        <v>0</v>
      </c>
      <c r="E22">
        <v>18</v>
      </c>
      <c r="F22">
        <v>3699.84</v>
      </c>
      <c r="G22">
        <v>1405.4</v>
      </c>
      <c r="H22">
        <v>2.57</v>
      </c>
      <c r="I22">
        <v>4.24</v>
      </c>
      <c r="J22" t="s">
        <v>75</v>
      </c>
      <c r="K22">
        <f t="shared" si="0"/>
        <v>3967.57</v>
      </c>
      <c r="M22" s="86">
        <f t="shared" si="1"/>
        <v>3.9675700000000003</v>
      </c>
    </row>
    <row r="23" spans="2:13" x14ac:dyDescent="0.25">
      <c r="B23">
        <v>19</v>
      </c>
      <c r="C23">
        <v>0</v>
      </c>
      <c r="E23">
        <v>19</v>
      </c>
      <c r="F23">
        <v>3967.57</v>
      </c>
      <c r="G23">
        <v>1451.3</v>
      </c>
      <c r="H23">
        <v>2.64</v>
      </c>
      <c r="I23">
        <v>1.71</v>
      </c>
      <c r="K23">
        <f t="shared" si="0"/>
        <v>3889.59</v>
      </c>
      <c r="M23" s="86">
        <f t="shared" si="1"/>
        <v>3.8895900000000001</v>
      </c>
    </row>
    <row r="24" spans="2:13" x14ac:dyDescent="0.25">
      <c r="B24">
        <v>20</v>
      </c>
      <c r="C24">
        <v>0</v>
      </c>
      <c r="E24">
        <v>20</v>
      </c>
      <c r="F24">
        <v>3889.59</v>
      </c>
      <c r="G24">
        <v>1434.9</v>
      </c>
      <c r="H24">
        <v>2.61</v>
      </c>
      <c r="I24">
        <v>1.46</v>
      </c>
      <c r="K24">
        <f t="shared" si="0"/>
        <v>3967.07</v>
      </c>
      <c r="M24" s="86">
        <f t="shared" si="1"/>
        <v>3.9670700000000001</v>
      </c>
    </row>
    <row r="25" spans="2:13" x14ac:dyDescent="0.25">
      <c r="B25">
        <v>21</v>
      </c>
      <c r="C25">
        <v>0</v>
      </c>
      <c r="E25">
        <v>21</v>
      </c>
      <c r="F25">
        <v>3967.07</v>
      </c>
      <c r="G25">
        <v>1452.7</v>
      </c>
      <c r="H25">
        <v>2.63</v>
      </c>
      <c r="I25">
        <v>0.89</v>
      </c>
      <c r="J25" t="s">
        <v>75</v>
      </c>
      <c r="K25">
        <f t="shared" si="0"/>
        <v>4106.99</v>
      </c>
      <c r="M25" s="86">
        <f t="shared" si="1"/>
        <v>4.1069899999999997</v>
      </c>
    </row>
    <row r="26" spans="2:13" x14ac:dyDescent="0.25">
      <c r="B26">
        <v>22</v>
      </c>
      <c r="C26">
        <v>0</v>
      </c>
      <c r="E26">
        <v>22</v>
      </c>
      <c r="F26">
        <v>4106.99</v>
      </c>
      <c r="G26">
        <v>1532.6</v>
      </c>
      <c r="H26">
        <v>2.6</v>
      </c>
      <c r="I26">
        <v>3.02</v>
      </c>
      <c r="J26" t="s">
        <v>75</v>
      </c>
      <c r="K26">
        <f t="shared" si="0"/>
        <v>4137.7700000000004</v>
      </c>
      <c r="M26" s="86">
        <f t="shared" si="1"/>
        <v>4.1377700000000006</v>
      </c>
    </row>
    <row r="27" spans="2:13" x14ac:dyDescent="0.25">
      <c r="B27">
        <v>23</v>
      </c>
      <c r="C27">
        <v>0</v>
      </c>
      <c r="E27">
        <v>23</v>
      </c>
      <c r="F27">
        <v>4137.7700000000004</v>
      </c>
      <c r="G27">
        <v>1556.8</v>
      </c>
      <c r="H27">
        <v>2.58</v>
      </c>
      <c r="I27">
        <v>3.26</v>
      </c>
      <c r="J27" t="s">
        <v>75</v>
      </c>
      <c r="K27">
        <f t="shared" si="0"/>
        <v>4116.47</v>
      </c>
      <c r="M27" s="86">
        <f t="shared" si="1"/>
        <v>4.1164700000000005</v>
      </c>
    </row>
    <row r="28" spans="2:13" x14ac:dyDescent="0.25">
      <c r="B28">
        <v>24</v>
      </c>
      <c r="C28">
        <v>0</v>
      </c>
      <c r="E28">
        <v>24</v>
      </c>
      <c r="F28">
        <v>4116.47</v>
      </c>
      <c r="G28">
        <v>1541.9</v>
      </c>
      <c r="H28">
        <v>2.59</v>
      </c>
      <c r="I28">
        <v>2.33</v>
      </c>
      <c r="J28" t="s">
        <v>75</v>
      </c>
      <c r="K28">
        <f t="shared" si="0"/>
        <v>4125.6499999999996</v>
      </c>
      <c r="M28" s="86">
        <f t="shared" si="1"/>
        <v>4.1256499999999994</v>
      </c>
    </row>
    <row r="29" spans="2:13" x14ac:dyDescent="0.25">
      <c r="B29">
        <v>25</v>
      </c>
      <c r="C29">
        <v>0</v>
      </c>
      <c r="E29">
        <v>25</v>
      </c>
      <c r="F29">
        <v>4125.6499999999996</v>
      </c>
      <c r="G29">
        <v>1579</v>
      </c>
      <c r="H29">
        <v>2.54</v>
      </c>
      <c r="I29">
        <v>3.32</v>
      </c>
      <c r="J29" t="s">
        <v>75</v>
      </c>
      <c r="K29">
        <f t="shared" si="0"/>
        <v>4014.15</v>
      </c>
      <c r="M29" s="86">
        <f t="shared" si="1"/>
        <v>4.0141499999999999</v>
      </c>
    </row>
    <row r="30" spans="2:13" x14ac:dyDescent="0.25">
      <c r="B30">
        <v>26</v>
      </c>
      <c r="C30">
        <v>0</v>
      </c>
      <c r="E30">
        <v>26</v>
      </c>
      <c r="F30">
        <v>4014.15</v>
      </c>
      <c r="G30">
        <v>1523.2</v>
      </c>
      <c r="H30">
        <v>2.57</v>
      </c>
      <c r="I30">
        <v>3.89</v>
      </c>
      <c r="K30">
        <f t="shared" si="0"/>
        <v>3788.16</v>
      </c>
      <c r="M30" s="86">
        <f t="shared" si="1"/>
        <v>3.78816</v>
      </c>
    </row>
    <row r="31" spans="2:13" x14ac:dyDescent="0.25">
      <c r="B31">
        <v>27</v>
      </c>
      <c r="C31">
        <v>0</v>
      </c>
      <c r="E31">
        <v>27</v>
      </c>
      <c r="F31">
        <v>3788.16</v>
      </c>
      <c r="G31">
        <v>1473.8</v>
      </c>
      <c r="H31">
        <v>2.52</v>
      </c>
      <c r="I31">
        <v>5.99</v>
      </c>
      <c r="J31" t="s">
        <v>75</v>
      </c>
      <c r="K31">
        <f t="shared" si="0"/>
        <v>3637.32</v>
      </c>
      <c r="M31" s="86">
        <f t="shared" si="1"/>
        <v>3.6373200000000003</v>
      </c>
    </row>
    <row r="32" spans="2:13" x14ac:dyDescent="0.25">
      <c r="B32">
        <v>28</v>
      </c>
      <c r="C32">
        <v>0</v>
      </c>
      <c r="E32">
        <v>28</v>
      </c>
      <c r="F32">
        <v>3637.32</v>
      </c>
      <c r="G32">
        <v>1384.7</v>
      </c>
      <c r="H32">
        <v>2.5499999999999998</v>
      </c>
      <c r="I32">
        <v>3.25</v>
      </c>
      <c r="J32" t="s">
        <v>75</v>
      </c>
      <c r="K32">
        <f t="shared" si="0"/>
        <v>3992.99</v>
      </c>
      <c r="M32" s="86">
        <f t="shared" si="1"/>
        <v>3.9929899999999998</v>
      </c>
    </row>
    <row r="33" spans="2:16" x14ac:dyDescent="0.25">
      <c r="B33">
        <v>29</v>
      </c>
      <c r="C33">
        <v>0</v>
      </c>
      <c r="E33">
        <v>29</v>
      </c>
      <c r="F33">
        <v>3992.99</v>
      </c>
      <c r="G33">
        <v>1462.7</v>
      </c>
      <c r="H33">
        <v>2.66</v>
      </c>
      <c r="I33">
        <v>3.94</v>
      </c>
      <c r="J33" t="s">
        <v>75</v>
      </c>
      <c r="K33">
        <f t="shared" si="0"/>
        <v>4447.95</v>
      </c>
      <c r="M33" s="86">
        <f t="shared" si="1"/>
        <v>4.4479499999999996</v>
      </c>
      <c r="P33" s="86"/>
    </row>
    <row r="34" spans="2:16" x14ac:dyDescent="0.25">
      <c r="B34">
        <v>30</v>
      </c>
      <c r="C34">
        <v>0</v>
      </c>
      <c r="E34">
        <v>30</v>
      </c>
      <c r="F34">
        <v>4447.95</v>
      </c>
      <c r="G34">
        <v>1580.5</v>
      </c>
      <c r="H34">
        <v>2.72</v>
      </c>
      <c r="I34">
        <v>1.83</v>
      </c>
      <c r="J34" t="s">
        <v>75</v>
      </c>
    </row>
    <row r="35" spans="2:16" x14ac:dyDescent="0.25">
      <c r="B35" t="s">
        <v>76</v>
      </c>
      <c r="C35">
        <v>40319.360000000001</v>
      </c>
      <c r="E35" t="s">
        <v>76</v>
      </c>
      <c r="F35">
        <v>102443.93</v>
      </c>
      <c r="G35">
        <v>37778.9</v>
      </c>
      <c r="H35">
        <v>2.7</v>
      </c>
      <c r="I35">
        <v>1.39</v>
      </c>
      <c r="J35" t="s">
        <v>78</v>
      </c>
    </row>
    <row r="38" spans="2:16" x14ac:dyDescent="0.25">
      <c r="B38" t="s">
        <v>91</v>
      </c>
      <c r="F38" t="s">
        <v>92</v>
      </c>
    </row>
    <row r="39" spans="2:16" x14ac:dyDescent="0.25">
      <c r="B39" t="s">
        <v>68</v>
      </c>
      <c r="C39" t="s">
        <v>69</v>
      </c>
      <c r="F39" t="s">
        <v>68</v>
      </c>
      <c r="G39" t="s">
        <v>69</v>
      </c>
    </row>
    <row r="40" spans="2:16" x14ac:dyDescent="0.25">
      <c r="B40">
        <v>1</v>
      </c>
      <c r="C40">
        <v>2244.62</v>
      </c>
      <c r="F40">
        <v>1</v>
      </c>
      <c r="G40">
        <v>0</v>
      </c>
      <c r="J40">
        <f>C40+G40</f>
        <v>2244.62</v>
      </c>
      <c r="L40" s="86">
        <f>J40/1000</f>
        <v>2.2446199999999998</v>
      </c>
      <c r="N40">
        <f>L40+M4</f>
        <v>5.3160899999999991</v>
      </c>
    </row>
    <row r="41" spans="2:16" x14ac:dyDescent="0.25">
      <c r="B41">
        <v>2</v>
      </c>
      <c r="C41">
        <v>2349.35</v>
      </c>
      <c r="F41">
        <v>2</v>
      </c>
      <c r="G41">
        <v>0</v>
      </c>
      <c r="J41">
        <f t="shared" ref="J41:J69" si="2">C41+G41</f>
        <v>2349.35</v>
      </c>
      <c r="L41" s="86">
        <f t="shared" ref="L41:L69" si="3">J41/1000</f>
        <v>2.3493499999999998</v>
      </c>
      <c r="N41">
        <f t="shared" ref="N41:N69" si="4">L41+M5</f>
        <v>5.56989</v>
      </c>
    </row>
    <row r="42" spans="2:16" x14ac:dyDescent="0.25">
      <c r="B42">
        <v>3</v>
      </c>
      <c r="C42">
        <v>2268.9899999999998</v>
      </c>
      <c r="F42">
        <v>3</v>
      </c>
      <c r="G42">
        <v>0</v>
      </c>
      <c r="J42">
        <f t="shared" si="2"/>
        <v>2268.9899999999998</v>
      </c>
      <c r="L42" s="86">
        <f t="shared" si="3"/>
        <v>2.2689899999999996</v>
      </c>
      <c r="N42">
        <f t="shared" si="4"/>
        <v>5.3342999999999989</v>
      </c>
    </row>
    <row r="43" spans="2:16" x14ac:dyDescent="0.25">
      <c r="B43">
        <v>4</v>
      </c>
      <c r="C43">
        <v>2475.9699999999998</v>
      </c>
      <c r="F43">
        <v>4</v>
      </c>
      <c r="G43">
        <v>0</v>
      </c>
      <c r="J43">
        <f t="shared" si="2"/>
        <v>2475.9699999999998</v>
      </c>
      <c r="L43" s="86">
        <f t="shared" si="3"/>
        <v>2.4759699999999998</v>
      </c>
      <c r="N43">
        <f t="shared" si="4"/>
        <v>5.4944600000000001</v>
      </c>
    </row>
    <row r="44" spans="2:16" x14ac:dyDescent="0.25">
      <c r="B44">
        <v>5</v>
      </c>
      <c r="C44">
        <v>2300.67</v>
      </c>
      <c r="F44">
        <v>5</v>
      </c>
      <c r="G44">
        <v>0</v>
      </c>
      <c r="J44">
        <f t="shared" si="2"/>
        <v>2300.67</v>
      </c>
      <c r="L44" s="86">
        <f t="shared" si="3"/>
        <v>2.3006700000000002</v>
      </c>
      <c r="N44">
        <f t="shared" si="4"/>
        <v>5.3729900000000006</v>
      </c>
    </row>
    <row r="45" spans="2:16" x14ac:dyDescent="0.25">
      <c r="B45">
        <v>6</v>
      </c>
      <c r="C45">
        <v>2681.54</v>
      </c>
      <c r="F45">
        <v>6</v>
      </c>
      <c r="G45">
        <v>0</v>
      </c>
      <c r="J45">
        <f t="shared" si="2"/>
        <v>2681.54</v>
      </c>
      <c r="L45" s="86">
        <f t="shared" si="3"/>
        <v>2.68154</v>
      </c>
      <c r="N45">
        <f t="shared" si="4"/>
        <v>5.7579600000000006</v>
      </c>
    </row>
    <row r="46" spans="2:16" x14ac:dyDescent="0.25">
      <c r="B46">
        <v>7</v>
      </c>
      <c r="C46">
        <v>2092.88</v>
      </c>
      <c r="F46">
        <v>7</v>
      </c>
      <c r="G46">
        <v>0</v>
      </c>
      <c r="J46">
        <f t="shared" si="2"/>
        <v>2092.88</v>
      </c>
      <c r="L46" s="86">
        <f t="shared" si="3"/>
        <v>2.0928800000000001</v>
      </c>
      <c r="N46">
        <f t="shared" si="4"/>
        <v>4.5419599999999996</v>
      </c>
    </row>
    <row r="47" spans="2:16" x14ac:dyDescent="0.25">
      <c r="B47">
        <v>8</v>
      </c>
      <c r="C47">
        <v>1802.33</v>
      </c>
      <c r="F47">
        <v>8</v>
      </c>
      <c r="G47">
        <v>0</v>
      </c>
      <c r="J47">
        <f t="shared" si="2"/>
        <v>1802.33</v>
      </c>
      <c r="L47" s="86">
        <f t="shared" si="3"/>
        <v>1.80233</v>
      </c>
      <c r="N47">
        <f t="shared" si="4"/>
        <v>4.0392700000000001</v>
      </c>
    </row>
    <row r="48" spans="2:16" x14ac:dyDescent="0.25">
      <c r="B48">
        <v>9</v>
      </c>
      <c r="C48">
        <v>1699.77</v>
      </c>
      <c r="F48">
        <v>9</v>
      </c>
      <c r="G48">
        <v>0</v>
      </c>
      <c r="J48">
        <f t="shared" si="2"/>
        <v>1699.77</v>
      </c>
      <c r="L48" s="86">
        <f t="shared" si="3"/>
        <v>1.69977</v>
      </c>
      <c r="N48">
        <f t="shared" si="4"/>
        <v>3.9966200000000001</v>
      </c>
    </row>
    <row r="49" spans="2:14" x14ac:dyDescent="0.25">
      <c r="B49">
        <v>10</v>
      </c>
      <c r="C49">
        <v>1610.58</v>
      </c>
      <c r="F49">
        <v>10</v>
      </c>
      <c r="G49">
        <v>0</v>
      </c>
      <c r="J49">
        <f t="shared" si="2"/>
        <v>1610.58</v>
      </c>
      <c r="L49" s="86">
        <f t="shared" si="3"/>
        <v>1.6105799999999999</v>
      </c>
      <c r="N49">
        <f t="shared" si="4"/>
        <v>3.8033700000000001</v>
      </c>
    </row>
    <row r="50" spans="2:14" x14ac:dyDescent="0.25">
      <c r="B50">
        <v>11</v>
      </c>
      <c r="C50">
        <v>2341.9499999999998</v>
      </c>
      <c r="F50">
        <v>11</v>
      </c>
      <c r="G50">
        <v>0</v>
      </c>
      <c r="J50">
        <f t="shared" si="2"/>
        <v>2341.9499999999998</v>
      </c>
      <c r="L50" s="86">
        <f t="shared" si="3"/>
        <v>2.3419499999999998</v>
      </c>
      <c r="N50">
        <f t="shared" si="4"/>
        <v>5.1245499999999993</v>
      </c>
    </row>
    <row r="51" spans="2:14" x14ac:dyDescent="0.25">
      <c r="B51">
        <v>12</v>
      </c>
      <c r="C51">
        <v>2189.02</v>
      </c>
      <c r="F51">
        <v>12</v>
      </c>
      <c r="G51">
        <v>0</v>
      </c>
      <c r="J51">
        <f t="shared" si="2"/>
        <v>2189.02</v>
      </c>
      <c r="L51" s="86">
        <f t="shared" si="3"/>
        <v>2.1890200000000002</v>
      </c>
      <c r="N51">
        <f t="shared" si="4"/>
        <v>5.3073100000000002</v>
      </c>
    </row>
    <row r="52" spans="2:14" x14ac:dyDescent="0.25">
      <c r="B52">
        <v>13</v>
      </c>
      <c r="C52">
        <v>2613.54</v>
      </c>
      <c r="F52">
        <v>13</v>
      </c>
      <c r="G52">
        <v>0</v>
      </c>
      <c r="J52">
        <f t="shared" si="2"/>
        <v>2613.54</v>
      </c>
      <c r="L52" s="86">
        <f t="shared" si="3"/>
        <v>2.61354</v>
      </c>
      <c r="N52">
        <f t="shared" si="4"/>
        <v>5.7582100000000001</v>
      </c>
    </row>
    <row r="53" spans="2:14" x14ac:dyDescent="0.25">
      <c r="B53">
        <v>14</v>
      </c>
      <c r="C53">
        <v>2496.67</v>
      </c>
      <c r="F53">
        <v>14</v>
      </c>
      <c r="G53">
        <v>0</v>
      </c>
      <c r="J53">
        <f t="shared" si="2"/>
        <v>2496.67</v>
      </c>
      <c r="L53" s="86">
        <f t="shared" si="3"/>
        <v>2.4966699999999999</v>
      </c>
      <c r="N53">
        <f t="shared" si="4"/>
        <v>5.5047899999999998</v>
      </c>
    </row>
    <row r="54" spans="2:14" x14ac:dyDescent="0.25">
      <c r="B54">
        <v>15</v>
      </c>
      <c r="C54">
        <v>2713.53</v>
      </c>
      <c r="F54">
        <v>15</v>
      </c>
      <c r="G54">
        <v>0</v>
      </c>
      <c r="J54">
        <f t="shared" si="2"/>
        <v>2713.53</v>
      </c>
      <c r="L54" s="86">
        <f t="shared" si="3"/>
        <v>2.71353</v>
      </c>
      <c r="N54">
        <f t="shared" si="4"/>
        <v>5.9880899999999997</v>
      </c>
    </row>
    <row r="55" spans="2:14" x14ac:dyDescent="0.25">
      <c r="B55">
        <v>16</v>
      </c>
      <c r="C55">
        <v>0</v>
      </c>
      <c r="F55">
        <v>16</v>
      </c>
      <c r="G55">
        <v>2833.66</v>
      </c>
      <c r="J55">
        <f t="shared" si="2"/>
        <v>2833.66</v>
      </c>
      <c r="L55" s="86">
        <f t="shared" si="3"/>
        <v>2.8336600000000001</v>
      </c>
      <c r="N55">
        <f t="shared" si="4"/>
        <v>6.3329800000000001</v>
      </c>
    </row>
    <row r="56" spans="2:14" x14ac:dyDescent="0.25">
      <c r="B56">
        <v>17</v>
      </c>
      <c r="C56">
        <v>0</v>
      </c>
      <c r="F56">
        <v>17</v>
      </c>
      <c r="G56">
        <v>2948.6</v>
      </c>
      <c r="J56">
        <f t="shared" si="2"/>
        <v>2948.6</v>
      </c>
      <c r="L56" s="86">
        <f t="shared" si="3"/>
        <v>2.9485999999999999</v>
      </c>
      <c r="N56">
        <f t="shared" si="4"/>
        <v>6.6302199999999996</v>
      </c>
    </row>
    <row r="57" spans="2:14" x14ac:dyDescent="0.25">
      <c r="B57">
        <v>18</v>
      </c>
      <c r="C57">
        <v>0</v>
      </c>
      <c r="F57">
        <v>18</v>
      </c>
      <c r="G57">
        <v>2808.61</v>
      </c>
      <c r="J57">
        <f t="shared" si="2"/>
        <v>2808.61</v>
      </c>
      <c r="L57" s="86">
        <f t="shared" si="3"/>
        <v>2.8086100000000003</v>
      </c>
      <c r="N57">
        <f t="shared" si="4"/>
        <v>6.5084499999999998</v>
      </c>
    </row>
    <row r="58" spans="2:14" x14ac:dyDescent="0.25">
      <c r="B58">
        <v>19</v>
      </c>
      <c r="C58">
        <v>0</v>
      </c>
      <c r="F58">
        <v>19</v>
      </c>
      <c r="G58">
        <v>3044.84</v>
      </c>
      <c r="J58">
        <f t="shared" si="2"/>
        <v>3044.84</v>
      </c>
      <c r="L58" s="86">
        <f t="shared" si="3"/>
        <v>3.0448400000000002</v>
      </c>
      <c r="N58">
        <f t="shared" si="4"/>
        <v>7.0124100000000009</v>
      </c>
    </row>
    <row r="59" spans="2:14" x14ac:dyDescent="0.25">
      <c r="B59">
        <v>20</v>
      </c>
      <c r="C59">
        <v>0</v>
      </c>
      <c r="F59">
        <v>20</v>
      </c>
      <c r="G59">
        <v>3153.02</v>
      </c>
      <c r="J59">
        <f t="shared" si="2"/>
        <v>3153.02</v>
      </c>
      <c r="L59" s="86">
        <f t="shared" si="3"/>
        <v>3.1530200000000002</v>
      </c>
      <c r="N59">
        <f t="shared" si="4"/>
        <v>7.0426099999999998</v>
      </c>
    </row>
    <row r="60" spans="2:14" x14ac:dyDescent="0.25">
      <c r="B60">
        <v>21</v>
      </c>
      <c r="C60">
        <v>0</v>
      </c>
      <c r="F60">
        <v>21</v>
      </c>
      <c r="G60">
        <v>3311.52</v>
      </c>
      <c r="J60">
        <f t="shared" si="2"/>
        <v>3311.52</v>
      </c>
      <c r="L60" s="86">
        <f t="shared" si="3"/>
        <v>3.3115199999999998</v>
      </c>
      <c r="N60">
        <f t="shared" si="4"/>
        <v>7.2785899999999994</v>
      </c>
    </row>
    <row r="61" spans="2:14" x14ac:dyDescent="0.25">
      <c r="B61">
        <v>22</v>
      </c>
      <c r="C61">
        <v>0</v>
      </c>
      <c r="F61">
        <v>22</v>
      </c>
      <c r="G61">
        <v>3415.06</v>
      </c>
      <c r="J61">
        <f t="shared" si="2"/>
        <v>3415.06</v>
      </c>
      <c r="L61" s="86">
        <f t="shared" si="3"/>
        <v>3.41506</v>
      </c>
      <c r="N61">
        <f t="shared" si="4"/>
        <v>7.5220500000000001</v>
      </c>
    </row>
    <row r="62" spans="2:14" x14ac:dyDescent="0.25">
      <c r="B62">
        <v>23</v>
      </c>
      <c r="C62">
        <v>0</v>
      </c>
      <c r="F62">
        <v>23</v>
      </c>
      <c r="G62">
        <v>3431.33</v>
      </c>
      <c r="J62">
        <f t="shared" si="2"/>
        <v>3431.33</v>
      </c>
      <c r="L62" s="86">
        <f t="shared" si="3"/>
        <v>3.43133</v>
      </c>
      <c r="N62">
        <f t="shared" si="4"/>
        <v>7.5691000000000006</v>
      </c>
    </row>
    <row r="63" spans="2:14" x14ac:dyDescent="0.25">
      <c r="B63">
        <v>24</v>
      </c>
      <c r="C63">
        <v>0</v>
      </c>
      <c r="F63">
        <v>24</v>
      </c>
      <c r="G63">
        <v>3501.86</v>
      </c>
      <c r="J63">
        <f t="shared" si="2"/>
        <v>3501.86</v>
      </c>
      <c r="L63" s="86">
        <f t="shared" si="3"/>
        <v>3.5018600000000002</v>
      </c>
      <c r="N63">
        <f t="shared" si="4"/>
        <v>7.6183300000000003</v>
      </c>
    </row>
    <row r="64" spans="2:14" x14ac:dyDescent="0.25">
      <c r="B64">
        <v>25</v>
      </c>
      <c r="C64">
        <v>0</v>
      </c>
      <c r="F64">
        <v>25</v>
      </c>
      <c r="G64">
        <v>3308.58</v>
      </c>
      <c r="J64">
        <f t="shared" si="2"/>
        <v>3308.58</v>
      </c>
      <c r="L64" s="86">
        <f t="shared" si="3"/>
        <v>3.3085800000000001</v>
      </c>
      <c r="N64">
        <f t="shared" si="4"/>
        <v>7.4342299999999994</v>
      </c>
    </row>
    <row r="65" spans="2:14" x14ac:dyDescent="0.25">
      <c r="B65">
        <v>26</v>
      </c>
      <c r="C65">
        <v>0</v>
      </c>
      <c r="F65">
        <v>26</v>
      </c>
      <c r="G65">
        <v>3058.72</v>
      </c>
      <c r="J65">
        <f t="shared" si="2"/>
        <v>3058.72</v>
      </c>
      <c r="L65" s="86">
        <f t="shared" si="3"/>
        <v>3.0587199999999997</v>
      </c>
      <c r="N65">
        <f t="shared" si="4"/>
        <v>7.07287</v>
      </c>
    </row>
    <row r="66" spans="2:14" x14ac:dyDescent="0.25">
      <c r="B66">
        <v>27</v>
      </c>
      <c r="C66">
        <v>0</v>
      </c>
      <c r="F66">
        <v>27</v>
      </c>
      <c r="G66">
        <v>3071.34</v>
      </c>
      <c r="J66">
        <f t="shared" si="2"/>
        <v>3071.34</v>
      </c>
      <c r="L66" s="86">
        <f t="shared" si="3"/>
        <v>3.0713400000000002</v>
      </c>
      <c r="N66">
        <f t="shared" si="4"/>
        <v>6.8595000000000006</v>
      </c>
    </row>
    <row r="67" spans="2:14" x14ac:dyDescent="0.25">
      <c r="B67">
        <v>28</v>
      </c>
      <c r="C67">
        <v>0</v>
      </c>
      <c r="F67">
        <v>28</v>
      </c>
      <c r="G67">
        <v>2820.14</v>
      </c>
      <c r="J67">
        <f t="shared" si="2"/>
        <v>2820.14</v>
      </c>
      <c r="L67" s="86">
        <f t="shared" si="3"/>
        <v>2.8201399999999999</v>
      </c>
      <c r="N67">
        <f t="shared" si="4"/>
        <v>6.4574600000000002</v>
      </c>
    </row>
    <row r="68" spans="2:14" x14ac:dyDescent="0.25">
      <c r="B68">
        <v>29</v>
      </c>
      <c r="C68">
        <v>0</v>
      </c>
      <c r="F68">
        <v>29</v>
      </c>
      <c r="G68">
        <v>3182.69</v>
      </c>
      <c r="J68">
        <f t="shared" si="2"/>
        <v>3182.69</v>
      </c>
      <c r="L68" s="86">
        <f t="shared" si="3"/>
        <v>3.18269</v>
      </c>
      <c r="N68">
        <f t="shared" si="4"/>
        <v>7.1756799999999998</v>
      </c>
    </row>
    <row r="69" spans="2:14" x14ac:dyDescent="0.25">
      <c r="B69">
        <v>30</v>
      </c>
      <c r="C69">
        <v>0</v>
      </c>
      <c r="F69">
        <v>30</v>
      </c>
      <c r="G69">
        <v>3540.7</v>
      </c>
      <c r="J69">
        <f t="shared" si="2"/>
        <v>3540.7</v>
      </c>
      <c r="L69" s="86">
        <f t="shared" si="3"/>
        <v>3.5406999999999997</v>
      </c>
      <c r="N69">
        <f t="shared" si="4"/>
        <v>7.9886499999999998</v>
      </c>
    </row>
    <row r="70" spans="2:14" x14ac:dyDescent="0.25">
      <c r="B70" t="s">
        <v>76</v>
      </c>
      <c r="C70">
        <v>34543.17</v>
      </c>
      <c r="F70" t="s">
        <v>76</v>
      </c>
      <c r="G70">
        <v>81859.98</v>
      </c>
      <c r="H70">
        <v>36899.5</v>
      </c>
      <c r="I70">
        <v>2.15</v>
      </c>
      <c r="J70">
        <v>1.1100000000000001</v>
      </c>
      <c r="K70" t="s">
        <v>78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2016-12-01T09:16:57Z</cp:lastPrinted>
  <dcterms:created xsi:type="dcterms:W3CDTF">2016-10-07T07:24:19Z</dcterms:created>
  <dcterms:modified xsi:type="dcterms:W3CDTF">2016-12-19T09:42:26Z</dcterms:modified>
</cp:coreProperties>
</file>