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9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Лист1!$A$1:$AC$54</definedName>
  </definedNames>
  <calcPr calcId="145621"/>
</workbook>
</file>

<file path=xl/calcChain.xml><?xml version="1.0" encoding="utf-8"?>
<calcChain xmlns="http://schemas.openxmlformats.org/spreadsheetml/2006/main">
  <c r="AC41" i="1" l="1"/>
  <c r="AD41" i="1"/>
  <c r="AC40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11" i="1"/>
  <c r="T40" i="1" l="1"/>
  <c r="T39" i="1"/>
  <c r="Q40" i="1"/>
  <c r="Q39" i="1"/>
  <c r="T38" i="1"/>
  <c r="Q38" i="1"/>
  <c r="T37" i="1" l="1"/>
  <c r="Q37" i="1"/>
  <c r="T36" i="1"/>
  <c r="Q36" i="1"/>
  <c r="T35" i="1"/>
  <c r="Q35" i="1"/>
  <c r="T34" i="1"/>
  <c r="Q34" i="1"/>
  <c r="T33" i="1"/>
  <c r="Q33" i="1"/>
  <c r="T32" i="1"/>
  <c r="Q32" i="1"/>
  <c r="T31" i="1" l="1"/>
  <c r="Q31" i="1"/>
  <c r="T30" i="1" l="1"/>
  <c r="Q30" i="1"/>
  <c r="T29" i="1"/>
  <c r="Q29" i="1"/>
  <c r="T28" i="1"/>
  <c r="Q28" i="1"/>
  <c r="T27" i="1"/>
  <c r="Q27" i="1"/>
  <c r="T26" i="1"/>
  <c r="Q26" i="1"/>
  <c r="T25" i="1"/>
  <c r="Q25" i="1"/>
  <c r="W24" i="1" l="1"/>
  <c r="T24" i="1"/>
  <c r="Q24" i="1"/>
  <c r="T23" i="1"/>
  <c r="Q23" i="1"/>
  <c r="T22" i="1"/>
  <c r="Q22" i="1"/>
  <c r="T21" i="1" l="1"/>
  <c r="Q21" i="1"/>
  <c r="T20" i="1"/>
  <c r="Q20" i="1"/>
  <c r="T19" i="1"/>
  <c r="Q19" i="1"/>
  <c r="T18" i="1"/>
  <c r="Q18" i="1"/>
  <c r="W17" i="1"/>
  <c r="T17" i="1"/>
  <c r="Q17" i="1"/>
  <c r="T16" i="1"/>
  <c r="Q16" i="1"/>
  <c r="T15" i="1"/>
  <c r="Q15" i="1"/>
  <c r="T14" i="1"/>
  <c r="Q14" i="1"/>
  <c r="T13" i="1"/>
  <c r="Q13" i="1"/>
  <c r="T12" i="1"/>
  <c r="Q12" i="1"/>
  <c r="T11" i="1"/>
  <c r="Q11" i="1"/>
  <c r="P41" i="1" l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6" i="1"/>
  <c r="AE15" i="1"/>
  <c r="AE13" i="1"/>
  <c r="S41" i="1"/>
  <c r="Q41" i="1"/>
  <c r="T41" i="1"/>
</calcChain>
</file>

<file path=xl/sharedStrings.xml><?xml version="1.0" encoding="utf-8"?>
<sst xmlns="http://schemas.openxmlformats.org/spreadsheetml/2006/main" count="89" uniqueCount="77">
  <si>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</si>
  <si>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</si>
  <si>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</si>
  <si>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</si>
  <si>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</si>
  <si>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</si>
  <si>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</si>
  <si>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</si>
  <si>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</si>
  <si>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</si>
  <si>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</si>
  <si>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</si>
  <si>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</si>
  <si>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</si>
  <si>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</si>
  <si>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</si>
  <si>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</si>
  <si>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</si>
  <si>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</si>
  <si>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</si>
  <si>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</si>
  <si>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</si>
  <si>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</si>
  <si>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</si>
  <si>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</si>
  <si>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</si>
  <si>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</si>
  <si>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</si>
  <si>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</si>
  <si>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</si>
  <si>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</si>
  <si>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</si>
  <si>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</si>
  <si>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</si>
  <si>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</si>
  <si>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</si>
  <si>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</si>
  <si>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</si>
  <si>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</si>
  <si>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</si>
  <si>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</si>
  <si>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</si>
  <si>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</si>
  <si>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</si>
  <si>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</si>
  <si>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 "</t>
    </r>
    <r>
      <rPr>
        <b/>
        <u/>
        <sz val="8"/>
        <rFont val="Times New Roman"/>
        <family val="1"/>
        <charset val="204"/>
      </rPr>
      <t>КИЇВТРАНСГАЗ</t>
    </r>
    <r>
      <rPr>
        <b/>
        <sz val="8"/>
        <rFont val="Times New Roman"/>
        <family val="1"/>
        <charset val="204"/>
      </rPr>
      <t>"</t>
    </r>
  </si>
  <si>
    <t>Сумського ЛВУМГ</t>
  </si>
  <si>
    <r>
      <t>Свідоцтво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№ РУ-1071/12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10 травня 2017 р.</t>
    </r>
  </si>
  <si>
    <t>відс.</t>
  </si>
  <si>
    <r>
      <t>переданого</t>
    </r>
    <r>
      <rPr>
        <u/>
        <sz val="12"/>
        <color theme="1"/>
        <rFont val="Times New Roman"/>
        <family val="1"/>
        <charset val="204"/>
      </rPr>
      <t xml:space="preserve"> Сумським ЛВУ МГ</t>
    </r>
    <r>
      <rPr>
        <sz val="12"/>
        <color theme="1"/>
        <rFont val="Times New Roman"/>
        <family val="1"/>
        <charset val="204"/>
      </rPr>
      <t xml:space="preserve">   та прийнятого  </t>
    </r>
    <r>
      <rPr>
        <u/>
        <sz val="12"/>
        <color theme="1"/>
        <rFont val="Times New Roman"/>
        <family val="1"/>
        <charset val="204"/>
      </rPr>
      <t xml:space="preserve">ПАТ "Сумигаз" </t>
    </r>
  </si>
  <si>
    <r>
      <t xml:space="preserve">по ГРС </t>
    </r>
    <r>
      <rPr>
        <u/>
        <sz val="12"/>
        <color theme="1"/>
        <rFont val="Times New Roman"/>
        <family val="1"/>
        <charset val="204"/>
      </rPr>
      <t>Северинівка, Жовтневе</t>
    </r>
  </si>
  <si>
    <r>
      <t xml:space="preserve">газопроводу  </t>
    </r>
    <r>
      <rPr>
        <b/>
        <u/>
        <sz val="12"/>
        <color theme="1"/>
        <rFont val="Times New Roman"/>
        <family val="1"/>
        <charset val="204"/>
      </rPr>
      <t xml:space="preserve"> УПУ</t>
    </r>
  </si>
  <si>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10</t>
    </r>
  </si>
  <si>
    <r>
      <t xml:space="preserve">за період </t>
    </r>
    <r>
      <rPr>
        <u/>
        <sz val="12"/>
        <color theme="1"/>
        <rFont val="Times New Roman"/>
        <family val="1"/>
        <charset val="204"/>
      </rPr>
      <t xml:space="preserve">з </t>
    </r>
    <r>
      <rPr>
        <b/>
        <u/>
        <sz val="12"/>
        <color theme="1"/>
        <rFont val="Times New Roman"/>
        <family val="1"/>
        <charset val="204"/>
      </rPr>
      <t>1 по 30 листопада 2016 року</t>
    </r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</si>
  <si>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</si>
  <si>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</si>
  <si>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</si>
  <si>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</si>
  <si>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Данные по объекту УПУ (осн.) за 11/16.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</si>
  <si>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</si>
  <si>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</si>
  <si>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</si>
  <si>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</si>
  <si>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</si>
  <si>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</si>
  <si>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 xml:space="preserve"> B</t>
  </si>
  <si>
    <t>36,02*</t>
  </si>
  <si>
    <t>10,15*</t>
  </si>
  <si>
    <t>A</t>
  </si>
  <si>
    <t>Итого</t>
  </si>
  <si>
    <t>1927607,34*</t>
  </si>
  <si>
    <t>34,97*</t>
  </si>
  <si>
    <t>12,55*</t>
  </si>
  <si>
    <t>Всього:</t>
  </si>
  <si>
    <t>ΣQ</t>
  </si>
  <si>
    <r>
      <rPr>
        <sz val="11"/>
        <color rgb="FF00B050"/>
        <rFont val="Calibri"/>
        <family val="2"/>
        <charset val="204"/>
      </rPr>
      <t>Σ</t>
    </r>
    <r>
      <rPr>
        <sz val="11"/>
        <color rgb="FF00B050"/>
        <rFont val="Times New Roman"/>
        <family val="1"/>
        <charset val="204"/>
      </rPr>
      <t>ВТВ</t>
    </r>
  </si>
  <si>
    <t>Маршрут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</si>
</sst>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0"/>
      <color indexed="57"/>
      <name val="Calibri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4" fillId="0" borderId="0" xfId="0" applyFont="1" applyProtection="1">
      <protection locked="0"/>
    </xf>
    <xf numFmtId="0" fontId="8" fillId="0" borderId="0" xfId="0" applyFont="1"/>
    <xf numFmtId="0" fontId="2" fillId="0" borderId="1" xfId="0" applyFont="1" applyBorder="1" applyProtection="1">
      <protection locked="0"/>
    </xf>
    <xf numFmtId="165" fontId="2" fillId="0" borderId="0" xfId="0" applyNumberFormat="1" applyFont="1"/>
    <xf numFmtId="0" fontId="9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4" fontId="2" fillId="0" borderId="8" xfId="0" applyNumberFormat="1" applyFont="1" applyBorder="1" applyAlignment="1" applyProtection="1">
      <alignment horizontal="center" wrapText="1"/>
      <protection locked="0"/>
    </xf>
    <xf numFmtId="4" fontId="2" fillId="0" borderId="37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topLeftCell="L19" zoomScaleNormal="100" zoomScaleSheetLayoutView="100" workbookViewId="0">
      <selection activeCell="AE42" sqref="AE42"/>
    </sheetView>
  </sheetViews>
  <sheetFormatPr defaultRowHeight="15" x14ac:dyDescent="0.25"/>
  <cols>
    <col min="1" max="1" width="6" style="9" customWidth="1"/>
    <col min="2" max="13" width="7.85546875" style="9" customWidth="1"/>
    <col min="14" max="14" width="8.42578125" style="9" customWidth="1"/>
    <col min="15" max="15" width="5.85546875" style="9" customWidth="1"/>
    <col min="16" max="16" width="8.28515625" style="9" customWidth="1"/>
    <col min="17" max="17" width="8.85546875" style="9" customWidth="1"/>
    <col min="18" max="18" width="6.140625" style="9" customWidth="1"/>
    <col min="19" max="19" width="10.42578125" style="9" customWidth="1"/>
    <col min="20" max="20" width="8.140625" style="9" customWidth="1"/>
    <col min="21" max="22" width="6.140625" style="9" customWidth="1"/>
    <col min="23" max="23" width="6.85546875" style="9" customWidth="1"/>
    <col min="24" max="24" width="8.5703125" style="9" customWidth="1"/>
    <col min="25" max="26" width="8.28515625" style="9" customWidth="1"/>
    <col min="27" max="27" width="7.5703125" style="9" customWidth="1"/>
    <col min="28" max="28" width="10.140625" style="9" customWidth="1"/>
    <col min="29" max="29" width="15.140625" style="9" customWidth="1"/>
    <col min="30" max="30" width="9.140625" style="9"/>
    <col min="31" max="31" width="7.5703125" style="9" bestFit="1" customWidth="1"/>
    <col min="32" max="32" width="9.5703125" style="9" bestFit="1" customWidth="1"/>
    <col min="33" max="33" width="7.5703125" style="9" bestFit="1" customWidth="1"/>
    <col min="34" max="34" width="10.28515625" style="9" bestFit="1" customWidth="1"/>
    <col min="35" max="16384" width="9.140625" style="9"/>
  </cols>
  <sheetData>
    <row r="1" spans="1:34" ht="18.75" x14ac:dyDescent="0.3">
      <c r="A1" s="26" t="s">
        <v>20</v>
      </c>
      <c r="B1" s="27"/>
      <c r="C1" s="27"/>
      <c r="D1" s="27"/>
      <c r="M1" s="38" t="s">
        <v>4</v>
      </c>
      <c r="N1" s="34"/>
      <c r="O1" s="34"/>
      <c r="P1" s="34"/>
      <c r="Q1" s="34"/>
      <c r="R1" s="34"/>
      <c r="S1" s="34"/>
      <c r="T1" s="34"/>
      <c r="U1" s="34"/>
      <c r="V1" s="34"/>
      <c r="W1" s="34"/>
      <c r="AC1" s="9" t="s">
        <v>76</v>
      </c>
    </row>
    <row r="2" spans="1:34" ht="15.75" x14ac:dyDescent="0.25">
      <c r="A2" s="26" t="s">
        <v>45</v>
      </c>
      <c r="B2" s="27"/>
      <c r="C2" s="8"/>
      <c r="D2" s="27"/>
      <c r="F2" s="27"/>
      <c r="G2" s="27"/>
      <c r="H2" s="27"/>
      <c r="I2" s="27"/>
      <c r="J2" s="27"/>
      <c r="L2" s="1"/>
      <c r="M2" s="35" t="s">
        <v>49</v>
      </c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34" ht="16.5" customHeight="1" x14ac:dyDescent="0.25">
      <c r="A3" s="26" t="s">
        <v>46</v>
      </c>
      <c r="C3" s="1"/>
      <c r="F3" s="27"/>
      <c r="G3" s="27"/>
      <c r="H3" s="27"/>
      <c r="I3" s="27"/>
      <c r="J3" s="27"/>
      <c r="M3" s="34"/>
      <c r="N3" s="34"/>
      <c r="O3" s="37" t="s">
        <v>50</v>
      </c>
      <c r="P3" s="34"/>
      <c r="Q3" s="34"/>
      <c r="R3" s="34"/>
      <c r="S3" s="34"/>
      <c r="T3" s="34"/>
      <c r="U3" s="34"/>
      <c r="V3" s="34"/>
      <c r="W3" s="34"/>
    </row>
    <row r="4" spans="1:34" ht="15.75" x14ac:dyDescent="0.25">
      <c r="A4" s="28" t="s">
        <v>21</v>
      </c>
      <c r="G4" s="27"/>
      <c r="H4" s="27"/>
      <c r="I4" s="27"/>
      <c r="M4" s="34"/>
      <c r="N4" s="35" t="s">
        <v>51</v>
      </c>
      <c r="O4" s="34"/>
      <c r="P4" s="34"/>
      <c r="Q4" s="34"/>
      <c r="R4" s="35" t="s">
        <v>53</v>
      </c>
      <c r="T4" s="34"/>
      <c r="U4" s="34"/>
      <c r="V4" s="34"/>
      <c r="W4" s="34"/>
    </row>
    <row r="5" spans="1:34" x14ac:dyDescent="0.25">
      <c r="A5" s="28" t="s">
        <v>47</v>
      </c>
      <c r="F5" s="27"/>
      <c r="G5" s="27"/>
      <c r="H5" s="27"/>
    </row>
    <row r="6" spans="1:34" ht="5.25" customHeight="1" thickBot="1" x14ac:dyDescent="0.3"/>
    <row r="7" spans="1:34" ht="26.25" customHeight="1" thickBot="1" x14ac:dyDescent="0.3">
      <c r="A7" s="94" t="s">
        <v>0</v>
      </c>
      <c r="B7" s="54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4" t="s">
        <v>30</v>
      </c>
      <c r="O7" s="84"/>
      <c r="P7" s="84"/>
      <c r="Q7" s="84"/>
      <c r="R7" s="84"/>
      <c r="S7" s="84"/>
      <c r="T7" s="84"/>
      <c r="U7" s="84"/>
      <c r="V7" s="84"/>
      <c r="W7" s="85"/>
      <c r="X7" s="101" t="s">
        <v>25</v>
      </c>
      <c r="Y7" s="99" t="s">
        <v>2</v>
      </c>
      <c r="Z7" s="97" t="s">
        <v>17</v>
      </c>
      <c r="AA7" s="97" t="s">
        <v>18</v>
      </c>
      <c r="AB7" s="64" t="s">
        <v>19</v>
      </c>
      <c r="AC7" s="94" t="s">
        <v>15</v>
      </c>
    </row>
    <row r="8" spans="1:34" ht="16.5" customHeight="1" thickBot="1" x14ac:dyDescent="0.3">
      <c r="A8" s="9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70" t="s">
        <v>26</v>
      </c>
      <c r="O8" s="13" t="s">
        <v>28</v>
      </c>
      <c r="P8" s="13"/>
      <c r="Q8" s="13"/>
      <c r="R8" s="13"/>
      <c r="S8" s="13"/>
      <c r="T8" s="13"/>
      <c r="U8" s="13"/>
      <c r="V8" s="13" t="s">
        <v>29</v>
      </c>
      <c r="W8" s="17"/>
      <c r="X8" s="102"/>
      <c r="Y8" s="100"/>
      <c r="Z8" s="98"/>
      <c r="AA8" s="98"/>
      <c r="AB8" s="65"/>
      <c r="AC8" s="95"/>
    </row>
    <row r="9" spans="1:34" ht="15" customHeight="1" x14ac:dyDescent="0.25">
      <c r="A9" s="96"/>
      <c r="B9" s="66" t="s">
        <v>33</v>
      </c>
      <c r="C9" s="68" t="s">
        <v>34</v>
      </c>
      <c r="D9" s="68" t="s">
        <v>35</v>
      </c>
      <c r="E9" s="68" t="s">
        <v>40</v>
      </c>
      <c r="F9" s="68" t="s">
        <v>41</v>
      </c>
      <c r="G9" s="68" t="s">
        <v>38</v>
      </c>
      <c r="H9" s="68" t="s">
        <v>42</v>
      </c>
      <c r="I9" s="68" t="s">
        <v>39</v>
      </c>
      <c r="J9" s="68" t="s">
        <v>37</v>
      </c>
      <c r="K9" s="68" t="s">
        <v>36</v>
      </c>
      <c r="L9" s="68" t="s">
        <v>43</v>
      </c>
      <c r="M9" s="52" t="s">
        <v>44</v>
      </c>
      <c r="N9" s="71"/>
      <c r="O9" s="60" t="s">
        <v>31</v>
      </c>
      <c r="P9" s="62" t="s">
        <v>9</v>
      </c>
      <c r="Q9" s="64" t="s">
        <v>10</v>
      </c>
      <c r="R9" s="66" t="s">
        <v>32</v>
      </c>
      <c r="S9" s="68" t="s">
        <v>11</v>
      </c>
      <c r="T9" s="52" t="s">
        <v>12</v>
      </c>
      <c r="U9" s="73" t="s">
        <v>27</v>
      </c>
      <c r="V9" s="68" t="s">
        <v>13</v>
      </c>
      <c r="W9" s="52" t="s">
        <v>14</v>
      </c>
      <c r="X9" s="102"/>
      <c r="Y9" s="100"/>
      <c r="Z9" s="98"/>
      <c r="AA9" s="98"/>
      <c r="AB9" s="65"/>
      <c r="AC9" s="95"/>
    </row>
    <row r="10" spans="1:34" ht="92.25" customHeight="1" x14ac:dyDescent="0.25">
      <c r="A10" s="96"/>
      <c r="B10" s="67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53"/>
      <c r="N10" s="72"/>
      <c r="O10" s="61"/>
      <c r="P10" s="63"/>
      <c r="Q10" s="65"/>
      <c r="R10" s="67"/>
      <c r="S10" s="69"/>
      <c r="T10" s="53"/>
      <c r="U10" s="74"/>
      <c r="V10" s="69"/>
      <c r="W10" s="53"/>
      <c r="X10" s="102"/>
      <c r="Y10" s="100"/>
      <c r="Z10" s="98"/>
      <c r="AA10" s="98"/>
      <c r="AB10" s="65"/>
      <c r="AC10" s="95"/>
    </row>
    <row r="11" spans="1:34" x14ac:dyDescent="0.25">
      <c r="A11" s="19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5"/>
      <c r="O11" s="29"/>
      <c r="P11" s="41">
        <v>34.36</v>
      </c>
      <c r="Q11" s="42">
        <f>P11/3.6</f>
        <v>9.5444444444444443</v>
      </c>
      <c r="R11" s="10"/>
      <c r="S11" s="7">
        <v>38.08</v>
      </c>
      <c r="T11" s="42">
        <f>S11/3.6</f>
        <v>10.577777777777778</v>
      </c>
      <c r="U11" s="16"/>
      <c r="V11" s="11"/>
      <c r="W11" s="15"/>
      <c r="X11" s="14">
        <v>-24.5</v>
      </c>
      <c r="Y11" s="11"/>
      <c r="Z11" s="11"/>
      <c r="AA11" s="11"/>
      <c r="AB11" s="15"/>
      <c r="AC11" s="22">
        <f>Лист2!B3/1000</f>
        <v>49.938290000000002</v>
      </c>
      <c r="AD11" s="30">
        <f t="shared" ref="AD11:AD40" si="0">SUM(B11:M11)+$K$41+$N$41</f>
        <v>0</v>
      </c>
      <c r="AE11" s="31" t="str">
        <f>IF(AD11=100,"ОК"," ")</f>
        <v xml:space="preserve"> </v>
      </c>
      <c r="AF11" s="32"/>
      <c r="AG11" s="32"/>
      <c r="AH11" s="32"/>
    </row>
    <row r="12" spans="1:34" x14ac:dyDescent="0.25">
      <c r="A12" s="19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9"/>
      <c r="O12" s="11"/>
      <c r="P12" s="41">
        <v>34.36</v>
      </c>
      <c r="Q12" s="42">
        <f t="shared" ref="Q12:Q21" si="1">P12/3.6</f>
        <v>9.5444444444444443</v>
      </c>
      <c r="R12" s="10"/>
      <c r="S12" s="7">
        <v>38.08</v>
      </c>
      <c r="T12" s="42">
        <f t="shared" ref="T12:T21" si="2">S12/3.6</f>
        <v>10.577777777777778</v>
      </c>
      <c r="U12" s="14"/>
      <c r="V12" s="11"/>
      <c r="W12" s="15"/>
      <c r="X12" s="14">
        <v>-24.3</v>
      </c>
      <c r="Y12" s="11"/>
      <c r="Z12" s="11"/>
      <c r="AA12" s="11"/>
      <c r="AB12" s="15"/>
      <c r="AC12" s="22">
        <f>Лист2!B4/1000</f>
        <v>52.437460000000002</v>
      </c>
      <c r="AD12" s="30">
        <f t="shared" si="0"/>
        <v>0</v>
      </c>
      <c r="AE12" s="31" t="str">
        <f>IF(AD12=100,"ОК"," ")</f>
        <v xml:space="preserve"> </v>
      </c>
      <c r="AF12" s="32"/>
      <c r="AG12" s="32"/>
      <c r="AH12" s="32"/>
    </row>
    <row r="13" spans="1:34" x14ac:dyDescent="0.25">
      <c r="A13" s="19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  <c r="O13" s="10"/>
      <c r="P13" s="41">
        <v>34.36</v>
      </c>
      <c r="Q13" s="42">
        <f t="shared" si="1"/>
        <v>9.5444444444444443</v>
      </c>
      <c r="R13" s="10"/>
      <c r="S13" s="7">
        <v>38.08</v>
      </c>
      <c r="T13" s="42">
        <f t="shared" si="2"/>
        <v>10.577777777777778</v>
      </c>
      <c r="U13" s="14"/>
      <c r="V13" s="11"/>
      <c r="W13" s="15"/>
      <c r="X13" s="14">
        <v>-23.6</v>
      </c>
      <c r="Y13" s="11"/>
      <c r="Z13" s="11"/>
      <c r="AA13" s="11"/>
      <c r="AB13" s="15"/>
      <c r="AC13" s="22">
        <f>Лист2!B5/1000</f>
        <v>52.163489999999996</v>
      </c>
      <c r="AD13" s="30">
        <f t="shared" si="0"/>
        <v>0</v>
      </c>
      <c r="AE13" s="31" t="str">
        <f>IF(AD13=100,"ОК"," ")</f>
        <v xml:space="preserve"> </v>
      </c>
      <c r="AF13" s="32"/>
      <c r="AG13" s="32"/>
      <c r="AH13" s="32"/>
    </row>
    <row r="14" spans="1:34" x14ac:dyDescent="0.25">
      <c r="A14" s="19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/>
      <c r="O14" s="10"/>
      <c r="P14" s="41">
        <v>34.36</v>
      </c>
      <c r="Q14" s="42">
        <f t="shared" si="1"/>
        <v>9.5444444444444443</v>
      </c>
      <c r="R14" s="10"/>
      <c r="S14" s="7">
        <v>38.08</v>
      </c>
      <c r="T14" s="42">
        <f t="shared" si="2"/>
        <v>10.577777777777778</v>
      </c>
      <c r="U14" s="14"/>
      <c r="V14" s="11"/>
      <c r="W14" s="15"/>
      <c r="X14" s="14">
        <v>-23.9</v>
      </c>
      <c r="Y14" s="11"/>
      <c r="Z14" s="11"/>
      <c r="AA14" s="11"/>
      <c r="AB14" s="15"/>
      <c r="AC14" s="22">
        <f>Лист2!B6/1000</f>
        <v>50.60801</v>
      </c>
      <c r="AD14" s="30">
        <f t="shared" si="0"/>
        <v>0</v>
      </c>
      <c r="AE14" s="31" t="str">
        <f t="shared" ref="AE14:AE40" si="3">IF(AD14=100,"ОК"," ")</f>
        <v xml:space="preserve"> </v>
      </c>
      <c r="AF14" s="32"/>
      <c r="AG14" s="32"/>
      <c r="AH14" s="32"/>
    </row>
    <row r="15" spans="1:34" x14ac:dyDescent="0.25">
      <c r="A15" s="19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9"/>
      <c r="O15" s="10"/>
      <c r="P15" s="41">
        <v>34.36</v>
      </c>
      <c r="Q15" s="42">
        <f t="shared" si="1"/>
        <v>9.5444444444444443</v>
      </c>
      <c r="R15" s="10"/>
      <c r="S15" s="7">
        <v>38.08</v>
      </c>
      <c r="T15" s="42">
        <f t="shared" si="2"/>
        <v>10.577777777777778</v>
      </c>
      <c r="U15" s="14"/>
      <c r="V15" s="11"/>
      <c r="W15" s="15"/>
      <c r="X15" s="14"/>
      <c r="Y15" s="11"/>
      <c r="Z15" s="11"/>
      <c r="AA15" s="11"/>
      <c r="AB15" s="15"/>
      <c r="AC15" s="22">
        <f>Лист2!B7/1000</f>
        <v>52.51238</v>
      </c>
      <c r="AD15" s="30">
        <f t="shared" si="0"/>
        <v>0</v>
      </c>
      <c r="AE15" s="31" t="str">
        <f t="shared" si="3"/>
        <v xml:space="preserve"> </v>
      </c>
      <c r="AF15" s="32"/>
      <c r="AG15" s="32"/>
      <c r="AH15" s="32"/>
    </row>
    <row r="16" spans="1:34" x14ac:dyDescent="0.25">
      <c r="A16" s="19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9"/>
      <c r="O16" s="10"/>
      <c r="P16" s="41">
        <v>34.36</v>
      </c>
      <c r="Q16" s="42">
        <f t="shared" si="1"/>
        <v>9.5444444444444443</v>
      </c>
      <c r="R16" s="10"/>
      <c r="S16" s="7">
        <v>38.08</v>
      </c>
      <c r="T16" s="42">
        <f t="shared" si="2"/>
        <v>10.577777777777778</v>
      </c>
      <c r="U16" s="14"/>
      <c r="V16" s="11"/>
      <c r="W16" s="15"/>
      <c r="X16" s="14"/>
      <c r="Y16" s="11"/>
      <c r="Z16" s="11"/>
      <c r="AA16" s="11"/>
      <c r="AB16" s="15"/>
      <c r="AC16" s="22">
        <f>Лист2!B8/1000</f>
        <v>54.391660000000002</v>
      </c>
      <c r="AD16" s="30">
        <f t="shared" si="0"/>
        <v>0</v>
      </c>
      <c r="AE16" s="31" t="str">
        <f t="shared" si="3"/>
        <v xml:space="preserve"> </v>
      </c>
      <c r="AF16" s="32"/>
      <c r="AG16" s="32"/>
      <c r="AH16" s="32"/>
    </row>
    <row r="17" spans="1:34" x14ac:dyDescent="0.25">
      <c r="A17" s="19">
        <v>7</v>
      </c>
      <c r="B17" s="39">
        <v>95.963999999999999</v>
      </c>
      <c r="C17" s="39">
        <v>2.2400000000000002</v>
      </c>
      <c r="D17" s="39">
        <v>0.70899999999999996</v>
      </c>
      <c r="E17" s="39">
        <v>0.111</v>
      </c>
      <c r="F17" s="39">
        <v>0.104</v>
      </c>
      <c r="G17" s="39">
        <v>1E-3</v>
      </c>
      <c r="H17" s="39">
        <v>1.9E-2</v>
      </c>
      <c r="I17" s="39">
        <v>1.4999999999999999E-2</v>
      </c>
      <c r="J17" s="39">
        <v>1.0999999999999999E-2</v>
      </c>
      <c r="K17" s="39">
        <v>7.0000000000000001E-3</v>
      </c>
      <c r="L17" s="39">
        <v>0.64800000000000002</v>
      </c>
      <c r="M17" s="39">
        <v>0.17100000000000001</v>
      </c>
      <c r="N17" s="18">
        <v>0.69989999999999997</v>
      </c>
      <c r="O17" s="10"/>
      <c r="P17" s="11">
        <v>34.32</v>
      </c>
      <c r="Q17" s="42">
        <f t="shared" si="1"/>
        <v>9.5333333333333332</v>
      </c>
      <c r="R17" s="10"/>
      <c r="S17" s="11">
        <v>38.04</v>
      </c>
      <c r="T17" s="42">
        <f t="shared" si="2"/>
        <v>10.566666666666666</v>
      </c>
      <c r="U17" s="14"/>
      <c r="V17" s="11">
        <v>49.91</v>
      </c>
      <c r="W17" s="43">
        <f t="shared" ref="W17" si="4">V17/3.6</f>
        <v>13.863888888888887</v>
      </c>
      <c r="X17" s="14">
        <v>-23.9</v>
      </c>
      <c r="Y17" s="11"/>
      <c r="Z17" s="11" t="s">
        <v>48</v>
      </c>
      <c r="AA17" s="11" t="s">
        <v>52</v>
      </c>
      <c r="AB17" s="15" t="s">
        <v>48</v>
      </c>
      <c r="AC17" s="22">
        <f>Лист2!B9/1000</f>
        <v>47.884720000000002</v>
      </c>
      <c r="AD17" s="30">
        <f t="shared" si="0"/>
        <v>100.00000000000001</v>
      </c>
      <c r="AE17" s="31" t="str">
        <f t="shared" si="3"/>
        <v>ОК</v>
      </c>
      <c r="AF17" s="32"/>
      <c r="AG17" s="32"/>
      <c r="AH17" s="32"/>
    </row>
    <row r="18" spans="1:34" x14ac:dyDescent="0.25">
      <c r="A18" s="19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/>
      <c r="O18" s="10"/>
      <c r="P18" s="11">
        <v>34.32</v>
      </c>
      <c r="Q18" s="42">
        <f t="shared" si="1"/>
        <v>9.5333333333333332</v>
      </c>
      <c r="R18" s="10"/>
      <c r="S18" s="11">
        <v>38.04</v>
      </c>
      <c r="T18" s="42">
        <f t="shared" si="2"/>
        <v>10.566666666666666</v>
      </c>
      <c r="U18" s="14"/>
      <c r="V18" s="11"/>
      <c r="W18" s="15"/>
      <c r="X18" s="40">
        <v>-24</v>
      </c>
      <c r="Y18" s="11"/>
      <c r="Z18" s="11"/>
      <c r="AA18" s="11"/>
      <c r="AB18" s="15"/>
      <c r="AC18" s="22">
        <f>Лист2!B10/1000</f>
        <v>48.130379999999995</v>
      </c>
      <c r="AD18" s="30">
        <f t="shared" si="0"/>
        <v>0</v>
      </c>
      <c r="AE18" s="31" t="str">
        <f t="shared" si="3"/>
        <v xml:space="preserve"> </v>
      </c>
      <c r="AF18" s="32"/>
      <c r="AG18" s="32"/>
      <c r="AH18" s="32"/>
    </row>
    <row r="19" spans="1:34" x14ac:dyDescent="0.25">
      <c r="A19" s="19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/>
      <c r="O19" s="10"/>
      <c r="P19" s="11">
        <v>34.32</v>
      </c>
      <c r="Q19" s="42">
        <f t="shared" si="1"/>
        <v>9.5333333333333332</v>
      </c>
      <c r="R19" s="10"/>
      <c r="S19" s="11">
        <v>38.04</v>
      </c>
      <c r="T19" s="42">
        <f t="shared" si="2"/>
        <v>10.566666666666666</v>
      </c>
      <c r="U19" s="14"/>
      <c r="V19" s="11"/>
      <c r="W19" s="15"/>
      <c r="X19" s="14">
        <v>-23.5</v>
      </c>
      <c r="Y19" s="11"/>
      <c r="Z19" s="11"/>
      <c r="AA19" s="11"/>
      <c r="AB19" s="15"/>
      <c r="AC19" s="22">
        <f>Лист2!B11/1000</f>
        <v>51.017519999999998</v>
      </c>
      <c r="AD19" s="30">
        <f t="shared" si="0"/>
        <v>0</v>
      </c>
      <c r="AE19" s="31" t="str">
        <f t="shared" si="3"/>
        <v xml:space="preserve"> </v>
      </c>
      <c r="AF19" s="32"/>
      <c r="AG19" s="32"/>
      <c r="AH19" s="32"/>
    </row>
    <row r="20" spans="1:34" x14ac:dyDescent="0.25">
      <c r="A20" s="19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10"/>
      <c r="P20" s="11">
        <v>34.32</v>
      </c>
      <c r="Q20" s="42">
        <f t="shared" si="1"/>
        <v>9.5333333333333332</v>
      </c>
      <c r="R20" s="10"/>
      <c r="S20" s="11">
        <v>38.04</v>
      </c>
      <c r="T20" s="42">
        <f t="shared" si="2"/>
        <v>10.566666666666666</v>
      </c>
      <c r="U20" s="14"/>
      <c r="V20" s="11"/>
      <c r="W20" s="15"/>
      <c r="X20" s="14">
        <v>-24.5</v>
      </c>
      <c r="Y20" s="11"/>
      <c r="Z20" s="11"/>
      <c r="AA20" s="11"/>
      <c r="AB20" s="15"/>
      <c r="AC20" s="22">
        <f>Лист2!B12/1000</f>
        <v>53.903059999999996</v>
      </c>
      <c r="AD20" s="30">
        <f t="shared" si="0"/>
        <v>0</v>
      </c>
      <c r="AE20" s="31" t="str">
        <f t="shared" si="3"/>
        <v xml:space="preserve"> </v>
      </c>
      <c r="AF20" s="32"/>
      <c r="AG20" s="32"/>
      <c r="AH20" s="32"/>
    </row>
    <row r="21" spans="1:34" x14ac:dyDescent="0.25">
      <c r="A21" s="19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9"/>
      <c r="O21" s="10"/>
      <c r="P21" s="11">
        <v>34.32</v>
      </c>
      <c r="Q21" s="42">
        <f t="shared" si="1"/>
        <v>9.5333333333333332</v>
      </c>
      <c r="R21" s="10"/>
      <c r="S21" s="11">
        <v>38.04</v>
      </c>
      <c r="T21" s="42">
        <f t="shared" si="2"/>
        <v>10.566666666666666</v>
      </c>
      <c r="U21" s="14"/>
      <c r="V21" s="11"/>
      <c r="W21" s="15"/>
      <c r="X21" s="14">
        <v>-24.6</v>
      </c>
      <c r="Y21" s="11"/>
      <c r="Z21" s="11"/>
      <c r="AA21" s="11"/>
      <c r="AB21" s="15"/>
      <c r="AC21" s="22">
        <f>Лист2!B13/1000</f>
        <v>62.148440000000001</v>
      </c>
      <c r="AD21" s="30">
        <f t="shared" si="0"/>
        <v>0</v>
      </c>
      <c r="AE21" s="31" t="str">
        <f t="shared" si="3"/>
        <v xml:space="preserve"> </v>
      </c>
      <c r="AF21" s="32"/>
      <c r="AG21" s="32"/>
      <c r="AH21" s="32"/>
    </row>
    <row r="22" spans="1:34" x14ac:dyDescent="0.25">
      <c r="A22" s="19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9"/>
      <c r="O22" s="10"/>
      <c r="P22" s="11">
        <v>34.32</v>
      </c>
      <c r="Q22" s="42">
        <f t="shared" ref="Q22:Q24" si="5">P22/3.6</f>
        <v>9.5333333333333332</v>
      </c>
      <c r="R22" s="10"/>
      <c r="S22" s="11">
        <v>38.04</v>
      </c>
      <c r="T22" s="42">
        <f t="shared" ref="T22:T24" si="6">S22/3.6</f>
        <v>10.566666666666666</v>
      </c>
      <c r="U22" s="14"/>
      <c r="V22" s="11"/>
      <c r="W22" s="15"/>
      <c r="X22" s="14"/>
      <c r="Y22" s="11"/>
      <c r="Z22" s="11"/>
      <c r="AA22" s="11"/>
      <c r="AB22" s="15"/>
      <c r="AC22" s="22">
        <f>Лист2!B14/1000</f>
        <v>66.076909999999998</v>
      </c>
      <c r="AD22" s="30">
        <f t="shared" si="0"/>
        <v>0</v>
      </c>
      <c r="AE22" s="31" t="str">
        <f t="shared" si="3"/>
        <v xml:space="preserve"> </v>
      </c>
      <c r="AF22" s="32"/>
      <c r="AG22" s="32"/>
      <c r="AH22" s="32"/>
    </row>
    <row r="23" spans="1:34" x14ac:dyDescent="0.25">
      <c r="A23" s="19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9"/>
      <c r="O23" s="10"/>
      <c r="P23" s="11">
        <v>34.32</v>
      </c>
      <c r="Q23" s="42">
        <f t="shared" si="5"/>
        <v>9.5333333333333332</v>
      </c>
      <c r="R23" s="10"/>
      <c r="S23" s="11">
        <v>38.04</v>
      </c>
      <c r="T23" s="42">
        <f t="shared" si="6"/>
        <v>10.566666666666666</v>
      </c>
      <c r="U23" s="14"/>
      <c r="V23" s="11"/>
      <c r="W23" s="15"/>
      <c r="X23" s="14"/>
      <c r="Y23" s="11"/>
      <c r="Z23" s="11"/>
      <c r="AA23" s="11"/>
      <c r="AB23" s="15"/>
      <c r="AC23" s="22">
        <f>Лист2!B15/1000</f>
        <v>68.128839999999997</v>
      </c>
      <c r="AD23" s="30">
        <f t="shared" si="0"/>
        <v>0</v>
      </c>
      <c r="AE23" s="31" t="str">
        <f t="shared" si="3"/>
        <v xml:space="preserve"> </v>
      </c>
      <c r="AF23" s="32"/>
      <c r="AG23" s="32"/>
      <c r="AH23" s="32"/>
    </row>
    <row r="24" spans="1:34" x14ac:dyDescent="0.25">
      <c r="A24" s="19">
        <v>14</v>
      </c>
      <c r="B24" s="39">
        <v>96.046000000000006</v>
      </c>
      <c r="C24" s="39">
        <v>2.173</v>
      </c>
      <c r="D24" s="39">
        <v>0.7</v>
      </c>
      <c r="E24" s="39">
        <v>0.112</v>
      </c>
      <c r="F24" s="39">
        <v>0.105</v>
      </c>
      <c r="G24" s="39">
        <v>2E-3</v>
      </c>
      <c r="H24" s="39">
        <v>0.02</v>
      </c>
      <c r="I24" s="39">
        <v>1.4999999999999999E-2</v>
      </c>
      <c r="J24" s="39">
        <v>1.2E-2</v>
      </c>
      <c r="K24" s="39">
        <v>8.0000000000000002E-3</v>
      </c>
      <c r="L24" s="39">
        <v>0.64600000000000002</v>
      </c>
      <c r="M24" s="39">
        <v>0.161</v>
      </c>
      <c r="N24" s="19">
        <v>0.69930000000000003</v>
      </c>
      <c r="O24" s="10"/>
      <c r="P24" s="11">
        <v>34.31</v>
      </c>
      <c r="Q24" s="42">
        <f t="shared" si="5"/>
        <v>9.5305555555555568</v>
      </c>
      <c r="R24" s="10"/>
      <c r="S24" s="11">
        <v>38.03</v>
      </c>
      <c r="T24" s="42">
        <f t="shared" si="6"/>
        <v>10.563888888888888</v>
      </c>
      <c r="U24" s="14"/>
      <c r="V24" s="11">
        <v>49.91</v>
      </c>
      <c r="W24" s="43">
        <f t="shared" ref="W24" si="7">V24/3.6</f>
        <v>13.863888888888887</v>
      </c>
      <c r="X24" s="40">
        <v>-24</v>
      </c>
      <c r="Y24" s="11"/>
      <c r="Z24" s="11"/>
      <c r="AA24" s="11"/>
      <c r="AB24" s="15"/>
      <c r="AC24" s="22">
        <f>Лист2!B16/1000</f>
        <v>67.01473</v>
      </c>
      <c r="AD24" s="30">
        <f t="shared" si="0"/>
        <v>100</v>
      </c>
      <c r="AE24" s="31" t="str">
        <f t="shared" si="3"/>
        <v>ОК</v>
      </c>
      <c r="AF24" s="32"/>
      <c r="AG24" s="32"/>
      <c r="AH24" s="32"/>
    </row>
    <row r="25" spans="1:34" x14ac:dyDescent="0.25">
      <c r="A25" s="19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9"/>
      <c r="O25" s="10"/>
      <c r="P25" s="11">
        <v>34.31</v>
      </c>
      <c r="Q25" s="42">
        <f t="shared" ref="Q25:Q31" si="8">P25/3.6</f>
        <v>9.5305555555555568</v>
      </c>
      <c r="R25" s="10"/>
      <c r="S25" s="11">
        <v>38.03</v>
      </c>
      <c r="T25" s="42">
        <f t="shared" ref="T25:T31" si="9">S25/3.6</f>
        <v>10.563888888888888</v>
      </c>
      <c r="U25" s="14"/>
      <c r="V25" s="11"/>
      <c r="W25" s="15"/>
      <c r="X25" s="14"/>
      <c r="Y25" s="11"/>
      <c r="Z25" s="11"/>
      <c r="AA25" s="11"/>
      <c r="AB25" s="15"/>
      <c r="AC25" s="22">
        <f>Лист2!B17/1000</f>
        <v>69.632649999999998</v>
      </c>
      <c r="AD25" s="30">
        <f t="shared" si="0"/>
        <v>0</v>
      </c>
      <c r="AE25" s="31" t="str">
        <f t="shared" si="3"/>
        <v xml:space="preserve"> </v>
      </c>
      <c r="AF25" s="32"/>
      <c r="AG25" s="32"/>
      <c r="AH25" s="32"/>
    </row>
    <row r="26" spans="1:34" x14ac:dyDescent="0.25">
      <c r="A26" s="19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9"/>
      <c r="O26" s="10"/>
      <c r="P26" s="11">
        <v>34.31</v>
      </c>
      <c r="Q26" s="42">
        <f t="shared" si="8"/>
        <v>9.5305555555555568</v>
      </c>
      <c r="R26" s="10"/>
      <c r="S26" s="11">
        <v>38.03</v>
      </c>
      <c r="T26" s="42">
        <f t="shared" si="9"/>
        <v>10.563888888888888</v>
      </c>
      <c r="U26" s="14"/>
      <c r="V26" s="11"/>
      <c r="W26" s="15"/>
      <c r="X26" s="14"/>
      <c r="Y26" s="11"/>
      <c r="Z26" s="11"/>
      <c r="AA26" s="11"/>
      <c r="AB26" s="15"/>
      <c r="AC26" s="22">
        <f>Лист2!B18/1000</f>
        <v>67.865859999999998</v>
      </c>
      <c r="AD26" s="30">
        <f t="shared" si="0"/>
        <v>0</v>
      </c>
      <c r="AE26" s="31" t="str">
        <f t="shared" si="3"/>
        <v xml:space="preserve"> </v>
      </c>
      <c r="AF26" s="32"/>
      <c r="AG26" s="32"/>
      <c r="AH26" s="32"/>
    </row>
    <row r="27" spans="1:34" x14ac:dyDescent="0.25">
      <c r="A27" s="19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9"/>
      <c r="O27" s="10"/>
      <c r="P27" s="11">
        <v>34.31</v>
      </c>
      <c r="Q27" s="42">
        <f t="shared" si="8"/>
        <v>9.5305555555555568</v>
      </c>
      <c r="R27" s="10"/>
      <c r="S27" s="11">
        <v>38.03</v>
      </c>
      <c r="T27" s="42">
        <f t="shared" si="9"/>
        <v>10.563888888888888</v>
      </c>
      <c r="U27" s="14"/>
      <c r="V27" s="11"/>
      <c r="W27" s="15"/>
      <c r="X27" s="14"/>
      <c r="Y27" s="11"/>
      <c r="Z27" s="11"/>
      <c r="AA27" s="11"/>
      <c r="AB27" s="15"/>
      <c r="AC27" s="22">
        <f>Лист2!B19/1000</f>
        <v>67.188969999999998</v>
      </c>
      <c r="AD27" s="30">
        <f t="shared" si="0"/>
        <v>0</v>
      </c>
      <c r="AE27" s="31" t="str">
        <f t="shared" si="3"/>
        <v xml:space="preserve"> </v>
      </c>
      <c r="AF27" s="32"/>
      <c r="AG27" s="32"/>
      <c r="AH27" s="32"/>
    </row>
    <row r="28" spans="1:34" x14ac:dyDescent="0.25">
      <c r="A28" s="19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9"/>
      <c r="O28" s="10"/>
      <c r="P28" s="11">
        <v>34.31</v>
      </c>
      <c r="Q28" s="42">
        <f t="shared" si="8"/>
        <v>9.5305555555555568</v>
      </c>
      <c r="R28" s="10"/>
      <c r="S28" s="11">
        <v>38.03</v>
      </c>
      <c r="T28" s="42">
        <f t="shared" si="9"/>
        <v>10.563888888888888</v>
      </c>
      <c r="U28" s="14"/>
      <c r="V28" s="11"/>
      <c r="W28" s="15"/>
      <c r="X28" s="14"/>
      <c r="Y28" s="11"/>
      <c r="Z28" s="11"/>
      <c r="AA28" s="11"/>
      <c r="AB28" s="15"/>
      <c r="AC28" s="22">
        <f>Лист2!B20/1000</f>
        <v>67.961619999999996</v>
      </c>
      <c r="AD28" s="30">
        <f t="shared" si="0"/>
        <v>0</v>
      </c>
      <c r="AE28" s="31" t="str">
        <f t="shared" si="3"/>
        <v xml:space="preserve"> </v>
      </c>
      <c r="AF28" s="32"/>
      <c r="AG28" s="32"/>
      <c r="AH28" s="32"/>
    </row>
    <row r="29" spans="1:34" x14ac:dyDescent="0.25">
      <c r="A29" s="19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9"/>
      <c r="O29" s="10"/>
      <c r="P29" s="11">
        <v>34.31</v>
      </c>
      <c r="Q29" s="42">
        <f t="shared" si="8"/>
        <v>9.5305555555555568</v>
      </c>
      <c r="R29" s="10"/>
      <c r="S29" s="11">
        <v>38.03</v>
      </c>
      <c r="T29" s="42">
        <f t="shared" si="9"/>
        <v>10.563888888888888</v>
      </c>
      <c r="U29" s="14"/>
      <c r="V29" s="7"/>
      <c r="W29" s="15"/>
      <c r="X29" s="14"/>
      <c r="Y29" s="11"/>
      <c r="Z29" s="11"/>
      <c r="AA29" s="11"/>
      <c r="AB29" s="15"/>
      <c r="AC29" s="22">
        <f>Лист2!B21/1000</f>
        <v>68.512690000000006</v>
      </c>
      <c r="AD29" s="30">
        <f t="shared" si="0"/>
        <v>0</v>
      </c>
      <c r="AE29" s="31" t="str">
        <f t="shared" si="3"/>
        <v xml:space="preserve"> </v>
      </c>
      <c r="AF29" s="32"/>
      <c r="AG29" s="32"/>
      <c r="AH29" s="32"/>
    </row>
    <row r="30" spans="1:34" x14ac:dyDescent="0.25">
      <c r="A30" s="19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9"/>
      <c r="O30" s="10"/>
      <c r="P30" s="11">
        <v>34.31</v>
      </c>
      <c r="Q30" s="42">
        <f t="shared" si="8"/>
        <v>9.5305555555555568</v>
      </c>
      <c r="R30" s="10"/>
      <c r="S30" s="11">
        <v>38.03</v>
      </c>
      <c r="T30" s="42">
        <f t="shared" si="9"/>
        <v>10.563888888888888</v>
      </c>
      <c r="U30" s="14"/>
      <c r="V30" s="11"/>
      <c r="W30" s="15"/>
      <c r="X30" s="14"/>
      <c r="Y30" s="11"/>
      <c r="Z30" s="11"/>
      <c r="AA30" s="11"/>
      <c r="AB30" s="15"/>
      <c r="AC30" s="22">
        <f>Лист2!B22/1000</f>
        <v>68.491009999999989</v>
      </c>
      <c r="AD30" s="30">
        <f t="shared" si="0"/>
        <v>0</v>
      </c>
      <c r="AE30" s="31" t="str">
        <f t="shared" ref="AE30" si="10">IF(AD30=100,"ОК"," ")</f>
        <v xml:space="preserve"> </v>
      </c>
      <c r="AF30" s="32"/>
      <c r="AG30" s="32"/>
      <c r="AH30" s="32"/>
    </row>
    <row r="31" spans="1:34" x14ac:dyDescent="0.25">
      <c r="A31" s="19">
        <v>21</v>
      </c>
      <c r="B31" s="39">
        <v>96.081999999999994</v>
      </c>
      <c r="C31" s="39">
        <v>2.1619999999999999</v>
      </c>
      <c r="D31" s="39">
        <v>0.68300000000000005</v>
      </c>
      <c r="E31" s="39">
        <v>0.106</v>
      </c>
      <c r="F31" s="39">
        <v>0.105</v>
      </c>
      <c r="G31" s="39">
        <v>1E-3</v>
      </c>
      <c r="H31" s="39">
        <v>0.02</v>
      </c>
      <c r="I31" s="39">
        <v>1.4E-2</v>
      </c>
      <c r="J31" s="39">
        <v>1.2E-2</v>
      </c>
      <c r="K31" s="39">
        <v>3.0000000000000001E-3</v>
      </c>
      <c r="L31" s="39">
        <v>0.64700000000000002</v>
      </c>
      <c r="M31" s="39">
        <v>0.16500000000000001</v>
      </c>
      <c r="N31" s="18">
        <v>0.69899999999999995</v>
      </c>
      <c r="O31" s="10"/>
      <c r="P31" s="11">
        <v>34.29</v>
      </c>
      <c r="Q31" s="42">
        <f t="shared" si="8"/>
        <v>9.5250000000000004</v>
      </c>
      <c r="R31" s="10"/>
      <c r="S31" s="11">
        <v>38.01</v>
      </c>
      <c r="T31" s="42">
        <f t="shared" si="9"/>
        <v>10.558333333333332</v>
      </c>
      <c r="U31" s="14"/>
      <c r="V31" s="7">
        <v>49.9</v>
      </c>
      <c r="W31" s="15">
        <v>13.86</v>
      </c>
      <c r="X31" s="14">
        <v>-23.9</v>
      </c>
      <c r="Y31" s="11"/>
      <c r="Z31" s="11"/>
      <c r="AA31" s="11"/>
      <c r="AB31" s="15"/>
      <c r="AC31" s="22">
        <f>Лист2!B23/1000</f>
        <v>70.359440000000006</v>
      </c>
      <c r="AD31" s="30">
        <f t="shared" si="0"/>
        <v>100.00000000000001</v>
      </c>
      <c r="AE31" s="31" t="str">
        <f t="shared" si="3"/>
        <v>ОК</v>
      </c>
      <c r="AF31" s="32"/>
      <c r="AG31" s="32"/>
      <c r="AH31" s="32"/>
    </row>
    <row r="32" spans="1:34" x14ac:dyDescent="0.25">
      <c r="A32" s="19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9"/>
      <c r="O32" s="10"/>
      <c r="P32" s="11">
        <v>34.29</v>
      </c>
      <c r="Q32" s="42">
        <f t="shared" ref="Q32:Q36" si="11">P32/3.6</f>
        <v>9.5250000000000004</v>
      </c>
      <c r="R32" s="10"/>
      <c r="S32" s="11">
        <v>38.01</v>
      </c>
      <c r="T32" s="42">
        <f t="shared" ref="T32:T36" si="12">S32/3.6</f>
        <v>10.558333333333332</v>
      </c>
      <c r="U32" s="14"/>
      <c r="V32" s="11"/>
      <c r="W32" s="15"/>
      <c r="X32" s="14"/>
      <c r="Y32" s="11"/>
      <c r="Z32" s="11"/>
      <c r="AA32" s="11"/>
      <c r="AB32" s="15"/>
      <c r="AC32" s="22">
        <f>Лист2!B24/1000</f>
        <v>75.871669999999995</v>
      </c>
      <c r="AD32" s="30">
        <f t="shared" si="0"/>
        <v>0</v>
      </c>
      <c r="AE32" s="31" t="str">
        <f t="shared" si="3"/>
        <v xml:space="preserve"> </v>
      </c>
      <c r="AF32" s="32"/>
      <c r="AG32" s="32"/>
      <c r="AH32" s="32"/>
    </row>
    <row r="33" spans="1:34" x14ac:dyDescent="0.25">
      <c r="A33" s="19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9"/>
      <c r="O33" s="10"/>
      <c r="P33" s="11">
        <v>34.29</v>
      </c>
      <c r="Q33" s="42">
        <f t="shared" si="11"/>
        <v>9.5250000000000004</v>
      </c>
      <c r="R33" s="10"/>
      <c r="S33" s="11">
        <v>38.01</v>
      </c>
      <c r="T33" s="42">
        <f t="shared" si="12"/>
        <v>10.558333333333332</v>
      </c>
      <c r="U33" s="14"/>
      <c r="V33" s="11"/>
      <c r="W33" s="15"/>
      <c r="X33" s="14"/>
      <c r="Y33" s="11"/>
      <c r="Z33" s="11"/>
      <c r="AA33" s="11"/>
      <c r="AB33" s="15"/>
      <c r="AC33" s="22">
        <f>Лист2!B25/1000</f>
        <v>75.896779999999993</v>
      </c>
      <c r="AD33" s="30">
        <f t="shared" si="0"/>
        <v>0</v>
      </c>
      <c r="AE33" s="31" t="str">
        <f>IF(AD33=100,"ОК"," ")</f>
        <v xml:space="preserve"> </v>
      </c>
      <c r="AF33" s="32"/>
      <c r="AG33" s="32"/>
      <c r="AH33" s="32"/>
    </row>
    <row r="34" spans="1:34" x14ac:dyDescent="0.25">
      <c r="A34" s="19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9"/>
      <c r="O34" s="10"/>
      <c r="P34" s="11">
        <v>34.29</v>
      </c>
      <c r="Q34" s="42">
        <f t="shared" si="11"/>
        <v>9.5250000000000004</v>
      </c>
      <c r="R34" s="10"/>
      <c r="S34" s="11">
        <v>38.01</v>
      </c>
      <c r="T34" s="42">
        <f t="shared" si="12"/>
        <v>10.558333333333332</v>
      </c>
      <c r="U34" s="14"/>
      <c r="V34" s="11"/>
      <c r="W34" s="15"/>
      <c r="X34" s="14"/>
      <c r="Y34" s="11"/>
      <c r="Z34" s="11"/>
      <c r="AA34" s="11"/>
      <c r="AB34" s="15"/>
      <c r="AC34" s="22">
        <f>Лист2!B26/1000</f>
        <v>76.560880000000012</v>
      </c>
      <c r="AD34" s="30">
        <f t="shared" si="0"/>
        <v>0</v>
      </c>
      <c r="AE34" s="31" t="str">
        <f t="shared" si="3"/>
        <v xml:space="preserve"> </v>
      </c>
      <c r="AF34" s="32"/>
      <c r="AG34" s="32"/>
      <c r="AH34" s="32"/>
    </row>
    <row r="35" spans="1:34" x14ac:dyDescent="0.25">
      <c r="A35" s="19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"/>
      <c r="O35" s="10"/>
      <c r="P35" s="11">
        <v>34.29</v>
      </c>
      <c r="Q35" s="42">
        <f t="shared" si="11"/>
        <v>9.5250000000000004</v>
      </c>
      <c r="R35" s="10"/>
      <c r="S35" s="11">
        <v>38.01</v>
      </c>
      <c r="T35" s="42">
        <f t="shared" si="12"/>
        <v>10.558333333333332</v>
      </c>
      <c r="U35" s="14"/>
      <c r="V35" s="11"/>
      <c r="W35" s="15"/>
      <c r="X35" s="14"/>
      <c r="Y35" s="11"/>
      <c r="Z35" s="11"/>
      <c r="AA35" s="11"/>
      <c r="AB35" s="15"/>
      <c r="AC35" s="22">
        <f>Лист2!B27/1000</f>
        <v>73.889139999999998</v>
      </c>
      <c r="AD35" s="30">
        <f t="shared" si="0"/>
        <v>0</v>
      </c>
      <c r="AE35" s="31" t="str">
        <f t="shared" si="3"/>
        <v xml:space="preserve"> </v>
      </c>
      <c r="AF35" s="32"/>
      <c r="AG35" s="32"/>
      <c r="AH35" s="32"/>
    </row>
    <row r="36" spans="1:34" x14ac:dyDescent="0.25">
      <c r="A36" s="19">
        <v>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9"/>
      <c r="O36" s="10"/>
      <c r="P36" s="11">
        <v>34.29</v>
      </c>
      <c r="Q36" s="42">
        <f t="shared" si="11"/>
        <v>9.5250000000000004</v>
      </c>
      <c r="R36" s="10"/>
      <c r="S36" s="11">
        <v>38.01</v>
      </c>
      <c r="T36" s="42">
        <f t="shared" si="12"/>
        <v>10.558333333333332</v>
      </c>
      <c r="U36" s="14"/>
      <c r="V36" s="11"/>
      <c r="W36" s="15"/>
      <c r="X36" s="14"/>
      <c r="Y36" s="11"/>
      <c r="Z36" s="11"/>
      <c r="AA36" s="11"/>
      <c r="AB36" s="15"/>
      <c r="AC36" s="22">
        <f>Лист2!B28/1000</f>
        <v>73.328149999999994</v>
      </c>
      <c r="AD36" s="30">
        <f t="shared" si="0"/>
        <v>0</v>
      </c>
      <c r="AE36" s="31" t="str">
        <f t="shared" si="3"/>
        <v xml:space="preserve"> </v>
      </c>
      <c r="AF36" s="32"/>
      <c r="AG36" s="32"/>
      <c r="AH36" s="32"/>
    </row>
    <row r="37" spans="1:34" x14ac:dyDescent="0.25">
      <c r="A37" s="19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9"/>
      <c r="O37" s="10"/>
      <c r="P37" s="11">
        <v>34.29</v>
      </c>
      <c r="Q37" s="42">
        <f t="shared" ref="Q37:Q38" si="13">P37/3.6</f>
        <v>9.5250000000000004</v>
      </c>
      <c r="R37" s="10"/>
      <c r="S37" s="11">
        <v>38.01</v>
      </c>
      <c r="T37" s="42">
        <f t="shared" ref="T37:T38" si="14">S37/3.6</f>
        <v>10.558333333333332</v>
      </c>
      <c r="U37" s="14"/>
      <c r="V37" s="11"/>
      <c r="W37" s="15"/>
      <c r="X37" s="14"/>
      <c r="Y37" s="11"/>
      <c r="Z37" s="11"/>
      <c r="AA37" s="11"/>
      <c r="AB37" s="15"/>
      <c r="AC37" s="22">
        <f>Лист2!B29/1000</f>
        <v>70.111000000000004</v>
      </c>
      <c r="AD37" s="30">
        <f t="shared" si="0"/>
        <v>0</v>
      </c>
      <c r="AE37" s="31" t="str">
        <f t="shared" si="3"/>
        <v xml:space="preserve"> </v>
      </c>
      <c r="AF37" s="32"/>
      <c r="AG37" s="32"/>
      <c r="AH37" s="32"/>
    </row>
    <row r="38" spans="1:34" x14ac:dyDescent="0.25">
      <c r="A38" s="19">
        <v>28</v>
      </c>
      <c r="B38" s="39">
        <v>96.206999999999994</v>
      </c>
      <c r="C38" s="39">
        <v>2.069</v>
      </c>
      <c r="D38" s="39">
        <v>0.65300000000000002</v>
      </c>
      <c r="E38" s="39">
        <v>0.10100000000000001</v>
      </c>
      <c r="F38" s="39">
        <v>9.9000000000000005E-2</v>
      </c>
      <c r="G38" s="39">
        <v>2E-3</v>
      </c>
      <c r="H38" s="39">
        <v>1.9E-2</v>
      </c>
      <c r="I38" s="39">
        <v>1.4E-2</v>
      </c>
      <c r="J38" s="39">
        <v>1.0999999999999999E-2</v>
      </c>
      <c r="K38" s="39">
        <v>4.0000000000000001E-3</v>
      </c>
      <c r="L38" s="39">
        <v>0.66300000000000003</v>
      </c>
      <c r="M38" s="39">
        <v>0.158</v>
      </c>
      <c r="N38" s="19">
        <v>0.69779999999999998</v>
      </c>
      <c r="O38" s="10"/>
      <c r="P38" s="11">
        <v>34.24</v>
      </c>
      <c r="Q38" s="42">
        <f t="shared" si="13"/>
        <v>9.5111111111111111</v>
      </c>
      <c r="R38" s="10"/>
      <c r="S38" s="11">
        <v>37.950000000000003</v>
      </c>
      <c r="T38" s="42">
        <f t="shared" si="14"/>
        <v>10.541666666666668</v>
      </c>
      <c r="U38" s="14"/>
      <c r="V38" s="11">
        <v>49.86</v>
      </c>
      <c r="W38" s="15">
        <v>13.86</v>
      </c>
      <c r="X38" s="14">
        <v>-23.2</v>
      </c>
      <c r="Y38" s="11"/>
      <c r="Z38" s="11"/>
      <c r="AA38" s="11"/>
      <c r="AB38" s="15"/>
      <c r="AC38" s="22">
        <f>Лист2!B30/1000</f>
        <v>69.366389999999996</v>
      </c>
      <c r="AD38" s="30">
        <f t="shared" si="0"/>
        <v>100</v>
      </c>
      <c r="AE38" s="31" t="str">
        <f t="shared" si="3"/>
        <v>ОК</v>
      </c>
      <c r="AF38" s="32"/>
      <c r="AG38" s="32"/>
      <c r="AH38" s="32"/>
    </row>
    <row r="39" spans="1:34" x14ac:dyDescent="0.25">
      <c r="A39" s="19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9"/>
      <c r="O39" s="10"/>
      <c r="P39" s="11">
        <v>34.24</v>
      </c>
      <c r="Q39" s="42">
        <f t="shared" ref="Q39:Q40" si="15">P39/3.6</f>
        <v>9.5111111111111111</v>
      </c>
      <c r="R39" s="10"/>
      <c r="S39" s="11">
        <v>37.950000000000003</v>
      </c>
      <c r="T39" s="42">
        <f t="shared" ref="T39:T40" si="16">S39/3.6</f>
        <v>10.541666666666668</v>
      </c>
      <c r="U39" s="14"/>
      <c r="V39" s="11"/>
      <c r="W39" s="15"/>
      <c r="X39" s="14"/>
      <c r="Y39" s="11"/>
      <c r="Z39" s="11"/>
      <c r="AA39" s="11"/>
      <c r="AB39" s="15"/>
      <c r="AC39" s="22">
        <f>Лист2!B31/1000</f>
        <v>78.886529999999993</v>
      </c>
      <c r="AD39" s="30">
        <f t="shared" si="0"/>
        <v>0</v>
      </c>
      <c r="AE39" s="31" t="str">
        <f t="shared" si="3"/>
        <v xml:space="preserve"> </v>
      </c>
      <c r="AF39" s="32"/>
      <c r="AG39" s="32"/>
      <c r="AH39" s="32"/>
    </row>
    <row r="40" spans="1:34" ht="15.75" thickBot="1" x14ac:dyDescent="0.3">
      <c r="A40" s="19">
        <v>30</v>
      </c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19"/>
      <c r="O40" s="10"/>
      <c r="P40" s="11">
        <v>34.24</v>
      </c>
      <c r="Q40" s="42">
        <f t="shared" si="15"/>
        <v>9.5111111111111111</v>
      </c>
      <c r="R40" s="10"/>
      <c r="S40" s="11">
        <v>37.950000000000003</v>
      </c>
      <c r="T40" s="42">
        <f t="shared" si="16"/>
        <v>10.541666666666668</v>
      </c>
      <c r="U40" s="14"/>
      <c r="V40" s="11"/>
      <c r="W40" s="15"/>
      <c r="X40" s="14"/>
      <c r="Y40" s="11"/>
      <c r="Z40" s="11"/>
      <c r="AA40" s="11"/>
      <c r="AB40" s="15"/>
      <c r="AC40" s="22">
        <f>Лист2!B32/1000</f>
        <v>77.328659999999999</v>
      </c>
      <c r="AD40" s="30">
        <f t="shared" si="0"/>
        <v>0</v>
      </c>
      <c r="AE40" s="31" t="str">
        <f t="shared" si="3"/>
        <v xml:space="preserve"> </v>
      </c>
      <c r="AF40" s="32"/>
      <c r="AG40" s="32"/>
      <c r="AH40" s="32"/>
    </row>
    <row r="41" spans="1:34" ht="15" customHeight="1" thickBot="1" x14ac:dyDescent="0.3">
      <c r="A41" s="92" t="s">
        <v>24</v>
      </c>
      <c r="B41" s="92"/>
      <c r="C41" s="92"/>
      <c r="D41" s="92"/>
      <c r="E41" s="92"/>
      <c r="F41" s="92"/>
      <c r="G41" s="92"/>
      <c r="H41" s="93"/>
      <c r="I41" s="90" t="s">
        <v>22</v>
      </c>
      <c r="J41" s="91"/>
      <c r="K41" s="23">
        <v>0</v>
      </c>
      <c r="L41" s="88" t="s">
        <v>23</v>
      </c>
      <c r="M41" s="89"/>
      <c r="N41" s="24">
        <v>0</v>
      </c>
      <c r="O41" s="79"/>
      <c r="P41" s="75">
        <f>SUMPRODUCT(P11:P40,AC11:AC40)/SUM(AC11:AC40)</f>
        <v>34.306609481351153</v>
      </c>
      <c r="Q41" s="75">
        <f>SUMPRODUCT(Q11:Q40,AC11:AC40)/SUM(AC11:AC40)</f>
        <v>9.529613744819768</v>
      </c>
      <c r="R41" s="86"/>
      <c r="S41" s="75">
        <f>SUMPRODUCT(S11:S40,AC11:AC40)/SUM(AC11:AC40)</f>
        <v>38.025439214064399</v>
      </c>
      <c r="T41" s="77">
        <f>SUMPRODUCT(T11:T40,AC11:AC40)/SUM(AC11:AC40)</f>
        <v>10.562622003906776</v>
      </c>
      <c r="U41" s="12"/>
      <c r="V41" s="5"/>
      <c r="W41" s="5"/>
      <c r="X41" s="5"/>
      <c r="Y41" s="5"/>
      <c r="Z41" s="5"/>
      <c r="AA41" s="5"/>
      <c r="AB41" s="47" t="s">
        <v>73</v>
      </c>
      <c r="AC41" s="50">
        <f>AD41-AD42</f>
        <v>1923.99533</v>
      </c>
      <c r="AD41" s="30">
        <f>SUM(AC11:AC40)</f>
        <v>1927.60733</v>
      </c>
      <c r="AE41" s="48" t="s">
        <v>74</v>
      </c>
      <c r="AF41" s="32"/>
      <c r="AG41" s="32"/>
      <c r="AH41" s="32"/>
    </row>
    <row r="42" spans="1:34" ht="19.5" customHeight="1" thickBot="1" x14ac:dyDescent="0.3">
      <c r="A42" s="33"/>
      <c r="B42" s="2"/>
      <c r="C42" s="2"/>
      <c r="D42" s="2"/>
      <c r="E42" s="2"/>
      <c r="F42" s="2"/>
      <c r="G42" s="2"/>
      <c r="H42" s="81" t="s">
        <v>3</v>
      </c>
      <c r="I42" s="82"/>
      <c r="J42" s="82"/>
      <c r="K42" s="82"/>
      <c r="L42" s="82"/>
      <c r="M42" s="82"/>
      <c r="N42" s="83"/>
      <c r="O42" s="80"/>
      <c r="P42" s="76"/>
      <c r="Q42" s="76"/>
      <c r="R42" s="87"/>
      <c r="S42" s="76"/>
      <c r="T42" s="78"/>
      <c r="U42" s="12"/>
      <c r="V42" s="2"/>
      <c r="W42" s="2"/>
      <c r="X42" s="2"/>
      <c r="Y42" s="2"/>
      <c r="Z42" s="2"/>
      <c r="AA42" s="2"/>
      <c r="AB42" s="2"/>
      <c r="AC42" s="3"/>
      <c r="AD42" s="103">
        <v>3.6120000000000001</v>
      </c>
      <c r="AE42" s="49" t="s">
        <v>75</v>
      </c>
    </row>
    <row r="43" spans="1:34" ht="19.5" customHeight="1" x14ac:dyDescent="0.25">
      <c r="A43" s="33"/>
      <c r="B43" s="2"/>
      <c r="C43" s="2"/>
      <c r="D43" s="2"/>
      <c r="E43" s="2"/>
      <c r="F43" s="2"/>
      <c r="G43" s="2"/>
      <c r="H43" s="44"/>
      <c r="I43" s="44"/>
      <c r="J43" s="44"/>
      <c r="K43" s="44"/>
      <c r="L43" s="44"/>
      <c r="M43" s="44"/>
      <c r="N43" s="44"/>
      <c r="O43" s="12"/>
      <c r="P43" s="12"/>
      <c r="Q43" s="45"/>
      <c r="R43" s="12"/>
      <c r="S43" s="12"/>
      <c r="T43" s="46"/>
      <c r="U43" s="12"/>
      <c r="V43" s="2"/>
      <c r="W43" s="2"/>
      <c r="X43" s="2"/>
      <c r="Y43" s="2"/>
      <c r="Z43" s="2"/>
      <c r="AA43" s="2"/>
      <c r="AB43" s="2"/>
      <c r="AC43" s="3"/>
    </row>
    <row r="44" spans="1:34" ht="24" customHeight="1" x14ac:dyDescent="0.25"/>
    <row r="45" spans="1:34" x14ac:dyDescent="0.25">
      <c r="B45" s="1" t="s">
        <v>56</v>
      </c>
      <c r="S45" s="51">
        <v>42706</v>
      </c>
      <c r="T45" s="51"/>
    </row>
    <row r="46" spans="1:34" x14ac:dyDescent="0.25">
      <c r="C46" s="4" t="s">
        <v>57</v>
      </c>
      <c r="M46" s="4" t="s">
        <v>5</v>
      </c>
      <c r="P46" s="4" t="s">
        <v>6</v>
      </c>
      <c r="T46" s="4" t="s">
        <v>7</v>
      </c>
    </row>
    <row r="47" spans="1:34" x14ac:dyDescent="0.25">
      <c r="D47" s="4"/>
      <c r="M47" s="4"/>
      <c r="P47" s="4"/>
      <c r="T47" s="4"/>
    </row>
    <row r="48" spans="1:34" x14ac:dyDescent="0.25">
      <c r="B48" s="1" t="s">
        <v>54</v>
      </c>
      <c r="S48" s="51">
        <v>42704</v>
      </c>
      <c r="T48" s="51"/>
    </row>
    <row r="49" spans="2:22" x14ac:dyDescent="0.25">
      <c r="C49" s="4" t="s">
        <v>8</v>
      </c>
      <c r="M49" s="4" t="s">
        <v>5</v>
      </c>
      <c r="P49" s="4" t="s">
        <v>6</v>
      </c>
      <c r="T49" s="4" t="s">
        <v>7</v>
      </c>
    </row>
    <row r="50" spans="2:22" x14ac:dyDescent="0.25">
      <c r="E50" s="4"/>
      <c r="O50" s="4"/>
      <c r="R50" s="4"/>
      <c r="V50" s="4"/>
    </row>
    <row r="51" spans="2:22" x14ac:dyDescent="0.25">
      <c r="B51" s="1" t="s">
        <v>55</v>
      </c>
      <c r="S51" s="51">
        <v>42706</v>
      </c>
      <c r="T51" s="51"/>
    </row>
    <row r="52" spans="2:22" x14ac:dyDescent="0.25">
      <c r="C52" s="4" t="s">
        <v>16</v>
      </c>
      <c r="M52" s="4" t="s">
        <v>5</v>
      </c>
      <c r="P52" s="4" t="s">
        <v>6</v>
      </c>
      <c r="T52" s="4" t="s">
        <v>7</v>
      </c>
    </row>
  </sheetData>
  <mergeCells count="44">
    <mergeCell ref="A41:H41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41:J41"/>
    <mergeCell ref="I9:I10"/>
    <mergeCell ref="J9:J10"/>
    <mergeCell ref="K9:K10"/>
    <mergeCell ref="L9:L10"/>
    <mergeCell ref="N7:W7"/>
    <mergeCell ref="P41:P42"/>
    <mergeCell ref="Q41:Q42"/>
    <mergeCell ref="R41:R42"/>
    <mergeCell ref="L41:M41"/>
    <mergeCell ref="M9:M10"/>
    <mergeCell ref="V9:V10"/>
    <mergeCell ref="S45:T45"/>
    <mergeCell ref="S48:T48"/>
    <mergeCell ref="S51:T51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1:S42"/>
    <mergeCell ref="T41:T42"/>
    <mergeCell ref="O41:O42"/>
    <mergeCell ref="H42:N42"/>
  </mergeCells>
  <printOptions verticalCentered="1"/>
  <pageMargins left="0.62937500000000002" right="0.37406250000000002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B11" sqref="B11"/>
    </sheetView>
  </sheetViews>
  <sheetFormatPr defaultRowHeight="15" x14ac:dyDescent="0.25"/>
  <sheetData>
    <row r="1" spans="1:6" x14ac:dyDescent="0.25">
      <c r="A1" t="s">
        <v>58</v>
      </c>
    </row>
    <row r="2" spans="1:6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>
        <v>1</v>
      </c>
      <c r="B3">
        <v>49938.29</v>
      </c>
      <c r="C3">
        <v>3113</v>
      </c>
      <c r="D3">
        <v>35.22</v>
      </c>
      <c r="E3">
        <v>10.67</v>
      </c>
    </row>
    <row r="4" spans="1:6" x14ac:dyDescent="0.25">
      <c r="A4">
        <v>2</v>
      </c>
      <c r="B4">
        <v>52437.46</v>
      </c>
      <c r="C4">
        <v>3304</v>
      </c>
      <c r="D4">
        <v>35.090000000000003</v>
      </c>
      <c r="E4">
        <v>10.53</v>
      </c>
    </row>
    <row r="5" spans="1:6" x14ac:dyDescent="0.25">
      <c r="A5">
        <v>3</v>
      </c>
      <c r="B5">
        <v>52163.49</v>
      </c>
      <c r="C5">
        <v>3161</v>
      </c>
      <c r="D5">
        <v>34.72</v>
      </c>
      <c r="E5">
        <v>9.1</v>
      </c>
    </row>
    <row r="6" spans="1:6" x14ac:dyDescent="0.25">
      <c r="A6">
        <v>4</v>
      </c>
      <c r="B6">
        <v>50608.01</v>
      </c>
      <c r="C6">
        <v>3105</v>
      </c>
      <c r="D6">
        <v>35.18</v>
      </c>
      <c r="E6">
        <v>10.6</v>
      </c>
    </row>
    <row r="7" spans="1:6" x14ac:dyDescent="0.25">
      <c r="A7">
        <v>5</v>
      </c>
      <c r="B7">
        <v>52512.38</v>
      </c>
      <c r="C7">
        <v>3144</v>
      </c>
      <c r="D7">
        <v>34.83</v>
      </c>
      <c r="E7">
        <v>9.1</v>
      </c>
    </row>
    <row r="8" spans="1:6" x14ac:dyDescent="0.25">
      <c r="A8">
        <v>6</v>
      </c>
      <c r="B8">
        <v>54391.66</v>
      </c>
      <c r="C8">
        <v>3290</v>
      </c>
      <c r="D8">
        <v>33.78</v>
      </c>
      <c r="E8">
        <v>12.73</v>
      </c>
    </row>
    <row r="9" spans="1:6" x14ac:dyDescent="0.25">
      <c r="A9">
        <v>7</v>
      </c>
      <c r="B9">
        <v>47884.72</v>
      </c>
      <c r="C9">
        <v>2490</v>
      </c>
      <c r="D9">
        <v>34.200000000000003</v>
      </c>
      <c r="E9">
        <v>12.33</v>
      </c>
      <c r="F9" t="s">
        <v>65</v>
      </c>
    </row>
    <row r="10" spans="1:6" x14ac:dyDescent="0.25">
      <c r="A10">
        <v>8</v>
      </c>
      <c r="B10">
        <v>48130.38</v>
      </c>
      <c r="C10">
        <v>2412</v>
      </c>
      <c r="D10">
        <v>35.42</v>
      </c>
      <c r="E10">
        <v>10.220000000000001</v>
      </c>
    </row>
    <row r="11" spans="1:6" x14ac:dyDescent="0.25">
      <c r="A11">
        <v>9</v>
      </c>
      <c r="B11">
        <v>51017.52</v>
      </c>
      <c r="C11">
        <v>2584</v>
      </c>
      <c r="D11" t="s">
        <v>66</v>
      </c>
      <c r="E11" t="s">
        <v>67</v>
      </c>
      <c r="F11" t="s">
        <v>64</v>
      </c>
    </row>
    <row r="12" spans="1:6" x14ac:dyDescent="0.25">
      <c r="A12">
        <v>10</v>
      </c>
      <c r="B12">
        <v>53903.06</v>
      </c>
      <c r="C12">
        <v>2639</v>
      </c>
      <c r="D12">
        <v>36.17</v>
      </c>
      <c r="E12">
        <v>8.98</v>
      </c>
    </row>
    <row r="13" spans="1:6" x14ac:dyDescent="0.25">
      <c r="A13">
        <v>11</v>
      </c>
      <c r="B13">
        <v>62148.44</v>
      </c>
      <c r="C13">
        <v>3126</v>
      </c>
      <c r="D13">
        <v>36.229999999999997</v>
      </c>
      <c r="E13">
        <v>10.06</v>
      </c>
    </row>
    <row r="14" spans="1:6" x14ac:dyDescent="0.25">
      <c r="A14">
        <v>12</v>
      </c>
      <c r="B14">
        <v>66076.91</v>
      </c>
      <c r="C14">
        <v>3542</v>
      </c>
      <c r="D14">
        <v>35.9</v>
      </c>
      <c r="E14">
        <v>10.45</v>
      </c>
    </row>
    <row r="15" spans="1:6" x14ac:dyDescent="0.25">
      <c r="A15">
        <v>13</v>
      </c>
      <c r="B15">
        <v>68128.84</v>
      </c>
      <c r="C15">
        <v>3682</v>
      </c>
      <c r="D15">
        <v>35.85</v>
      </c>
      <c r="E15">
        <v>13.22</v>
      </c>
    </row>
    <row r="16" spans="1:6" x14ac:dyDescent="0.25">
      <c r="A16">
        <v>14</v>
      </c>
      <c r="B16">
        <v>67014.73</v>
      </c>
      <c r="C16">
        <v>3821</v>
      </c>
      <c r="D16">
        <v>35.25</v>
      </c>
      <c r="E16">
        <v>14.24</v>
      </c>
      <c r="F16" t="s">
        <v>65</v>
      </c>
    </row>
    <row r="17" spans="1:6" x14ac:dyDescent="0.25">
      <c r="A17">
        <v>15</v>
      </c>
      <c r="B17">
        <v>69632.649999999994</v>
      </c>
      <c r="C17">
        <v>3847</v>
      </c>
      <c r="D17">
        <v>35.24</v>
      </c>
      <c r="E17">
        <v>13.82</v>
      </c>
    </row>
    <row r="18" spans="1:6" x14ac:dyDescent="0.25">
      <c r="A18">
        <v>16</v>
      </c>
      <c r="B18">
        <v>67865.86</v>
      </c>
      <c r="C18">
        <v>3861</v>
      </c>
      <c r="D18">
        <v>35.1</v>
      </c>
      <c r="E18">
        <v>14.44</v>
      </c>
    </row>
    <row r="19" spans="1:6" x14ac:dyDescent="0.25">
      <c r="A19">
        <v>17</v>
      </c>
      <c r="B19">
        <v>67188.97</v>
      </c>
      <c r="C19">
        <v>3845</v>
      </c>
      <c r="D19">
        <v>34.659999999999997</v>
      </c>
      <c r="E19">
        <v>14.24</v>
      </c>
    </row>
    <row r="20" spans="1:6" x14ac:dyDescent="0.25">
      <c r="A20">
        <v>18</v>
      </c>
      <c r="B20">
        <v>67961.62</v>
      </c>
      <c r="C20">
        <v>3854</v>
      </c>
      <c r="D20">
        <v>33.869999999999997</v>
      </c>
      <c r="E20">
        <v>14.56</v>
      </c>
    </row>
    <row r="21" spans="1:6" x14ac:dyDescent="0.25">
      <c r="A21">
        <v>19</v>
      </c>
      <c r="B21">
        <v>68512.69</v>
      </c>
      <c r="C21">
        <v>3906</v>
      </c>
      <c r="D21">
        <v>33.57</v>
      </c>
      <c r="E21">
        <v>13.75</v>
      </c>
    </row>
    <row r="22" spans="1:6" x14ac:dyDescent="0.25">
      <c r="A22">
        <v>20</v>
      </c>
      <c r="B22">
        <v>68491.009999999995</v>
      </c>
      <c r="C22">
        <v>3975</v>
      </c>
      <c r="D22">
        <v>33.22</v>
      </c>
      <c r="E22">
        <v>14.23</v>
      </c>
    </row>
    <row r="23" spans="1:6" x14ac:dyDescent="0.25">
      <c r="A23">
        <v>21</v>
      </c>
      <c r="B23">
        <v>70359.44</v>
      </c>
      <c r="C23">
        <v>4078</v>
      </c>
      <c r="D23">
        <v>33.33</v>
      </c>
      <c r="E23">
        <v>13.8</v>
      </c>
      <c r="F23" t="s">
        <v>65</v>
      </c>
    </row>
    <row r="24" spans="1:6" x14ac:dyDescent="0.25">
      <c r="A24">
        <v>22</v>
      </c>
      <c r="B24">
        <v>75871.67</v>
      </c>
      <c r="C24">
        <v>4372</v>
      </c>
      <c r="D24">
        <v>34.380000000000003</v>
      </c>
      <c r="E24">
        <v>13.71</v>
      </c>
      <c r="F24" t="s">
        <v>68</v>
      </c>
    </row>
    <row r="25" spans="1:6" x14ac:dyDescent="0.25">
      <c r="A25">
        <v>23</v>
      </c>
      <c r="B25">
        <v>75896.78</v>
      </c>
      <c r="C25">
        <v>4217</v>
      </c>
      <c r="D25">
        <v>35.04</v>
      </c>
      <c r="E25">
        <v>13.92</v>
      </c>
    </row>
    <row r="26" spans="1:6" x14ac:dyDescent="0.25">
      <c r="A26">
        <v>24</v>
      </c>
      <c r="B26">
        <v>76560.88</v>
      </c>
      <c r="C26">
        <v>4083</v>
      </c>
      <c r="D26">
        <v>35.42</v>
      </c>
      <c r="E26">
        <v>13.88</v>
      </c>
    </row>
    <row r="27" spans="1:6" x14ac:dyDescent="0.25">
      <c r="A27">
        <v>25</v>
      </c>
      <c r="B27">
        <v>73889.14</v>
      </c>
      <c r="C27">
        <v>3971</v>
      </c>
      <c r="D27">
        <v>35.81</v>
      </c>
      <c r="E27">
        <v>14.41</v>
      </c>
    </row>
    <row r="28" spans="1:6" x14ac:dyDescent="0.25">
      <c r="A28">
        <v>26</v>
      </c>
      <c r="B28">
        <v>73328.149999999994</v>
      </c>
      <c r="C28">
        <v>3989</v>
      </c>
      <c r="D28">
        <v>35.11</v>
      </c>
      <c r="E28">
        <v>14.59</v>
      </c>
    </row>
    <row r="29" spans="1:6" x14ac:dyDescent="0.25">
      <c r="A29">
        <v>27</v>
      </c>
      <c r="B29">
        <v>70111</v>
      </c>
      <c r="C29">
        <v>3735</v>
      </c>
      <c r="D29">
        <v>34.24</v>
      </c>
      <c r="E29">
        <v>14.82</v>
      </c>
    </row>
    <row r="30" spans="1:6" x14ac:dyDescent="0.25">
      <c r="A30">
        <v>28</v>
      </c>
      <c r="B30">
        <v>69366.39</v>
      </c>
      <c r="C30">
        <v>3601</v>
      </c>
      <c r="D30">
        <v>34.659999999999997</v>
      </c>
      <c r="E30">
        <v>14.18</v>
      </c>
      <c r="F30" t="s">
        <v>65</v>
      </c>
    </row>
    <row r="31" spans="1:6" x14ac:dyDescent="0.25">
      <c r="A31">
        <v>29</v>
      </c>
      <c r="B31">
        <v>78886.53</v>
      </c>
      <c r="C31">
        <v>4025</v>
      </c>
      <c r="D31">
        <v>35.700000000000003</v>
      </c>
      <c r="E31">
        <v>13.09</v>
      </c>
    </row>
    <row r="32" spans="1:6" x14ac:dyDescent="0.25">
      <c r="A32">
        <v>30</v>
      </c>
      <c r="B32">
        <v>77328.66</v>
      </c>
      <c r="C32">
        <v>4300</v>
      </c>
      <c r="D32">
        <v>36.020000000000003</v>
      </c>
      <c r="E32">
        <v>12.66</v>
      </c>
    </row>
    <row r="33" spans="1:6" x14ac:dyDescent="0.25">
      <c r="A33" t="s">
        <v>69</v>
      </c>
      <c r="B33" t="s">
        <v>70</v>
      </c>
      <c r="C33">
        <v>107072</v>
      </c>
      <c r="D33" t="s">
        <v>71</v>
      </c>
      <c r="E33" t="s">
        <v>72</v>
      </c>
      <c r="F3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2016-11-18T12:04:52Z</cp:lastPrinted>
  <dcterms:created xsi:type="dcterms:W3CDTF">2016-10-07T07:24:19Z</dcterms:created>
  <dcterms:modified xsi:type="dcterms:W3CDTF">2016-12-09T09:36:41Z</dcterms:modified>
</cp:coreProperties>
</file>