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1" i="1" l="1"/>
  <c r="W40" i="1" l="1"/>
  <c r="U40" i="1"/>
  <c r="T40" i="1"/>
  <c r="R40" i="1"/>
  <c r="Q40" i="1"/>
  <c r="O40" i="1"/>
  <c r="W39" i="1" l="1"/>
  <c r="U39" i="1"/>
  <c r="T39" i="1"/>
  <c r="R39" i="1"/>
  <c r="Q39" i="1"/>
  <c r="O39" i="1"/>
  <c r="W38" i="1" l="1"/>
  <c r="U38" i="1"/>
  <c r="T38" i="1"/>
  <c r="R38" i="1"/>
  <c r="Q38" i="1"/>
  <c r="O38" i="1"/>
  <c r="W37" i="1" l="1"/>
  <c r="U37" i="1"/>
  <c r="T37" i="1"/>
  <c r="R37" i="1"/>
  <c r="Q37" i="1"/>
  <c r="O37" i="1"/>
  <c r="W36" i="1"/>
  <c r="U36" i="1"/>
  <c r="T36" i="1"/>
  <c r="R36" i="1"/>
  <c r="Q36" i="1"/>
  <c r="O36" i="1"/>
  <c r="W33" i="1" l="1"/>
  <c r="U33" i="1"/>
  <c r="T33" i="1"/>
  <c r="R33" i="1"/>
  <c r="Q33" i="1"/>
  <c r="O33" i="1"/>
  <c r="W32" i="1" l="1"/>
  <c r="U32" i="1"/>
  <c r="T32" i="1"/>
  <c r="R32" i="1"/>
  <c r="Q32" i="1"/>
  <c r="O32" i="1"/>
  <c r="W30" i="1" l="1"/>
  <c r="U30" i="1"/>
  <c r="T30" i="1"/>
  <c r="R30" i="1"/>
  <c r="Q30" i="1"/>
  <c r="O30" i="1"/>
  <c r="W29" i="1"/>
  <c r="U29" i="1"/>
  <c r="T29" i="1"/>
  <c r="R29" i="1"/>
  <c r="Q29" i="1"/>
  <c r="O29" i="1"/>
  <c r="W28" i="1"/>
  <c r="U28" i="1"/>
  <c r="T28" i="1"/>
  <c r="R28" i="1"/>
  <c r="Q28" i="1"/>
  <c r="O28" i="1"/>
  <c r="S41" i="1" l="1"/>
  <c r="P41" i="1"/>
  <c r="W27" i="1" l="1"/>
  <c r="U27" i="1"/>
  <c r="T27" i="1"/>
  <c r="R27" i="1"/>
  <c r="Q27" i="1"/>
  <c r="O27" i="1"/>
  <c r="W26" i="1" l="1"/>
  <c r="U26" i="1"/>
  <c r="T26" i="1"/>
  <c r="R26" i="1"/>
  <c r="Q26" i="1"/>
  <c r="O26" i="1"/>
  <c r="W21" i="1" l="1"/>
  <c r="W22" i="1"/>
  <c r="U22" i="1"/>
  <c r="U23" i="1"/>
  <c r="T22" i="1"/>
  <c r="T23" i="1"/>
  <c r="R22" i="1"/>
  <c r="R23" i="1"/>
  <c r="O22" i="1"/>
  <c r="O23" i="1"/>
  <c r="Q22" i="1"/>
  <c r="Q23" i="1"/>
  <c r="W15" i="1"/>
  <c r="W16" i="1"/>
  <c r="U15" i="1"/>
  <c r="U16" i="1"/>
  <c r="R15" i="1"/>
  <c r="R16" i="1"/>
  <c r="T15" i="1"/>
  <c r="T16" i="1"/>
  <c r="Q15" i="1"/>
  <c r="Q16" i="1"/>
  <c r="O15" i="1"/>
  <c r="O16" i="1"/>
  <c r="W25" i="1" l="1"/>
  <c r="U25" i="1"/>
  <c r="T25" i="1"/>
  <c r="R25" i="1"/>
  <c r="Q25" i="1"/>
  <c r="O25" i="1"/>
  <c r="W24" i="1" l="1"/>
  <c r="U24" i="1"/>
  <c r="T24" i="1"/>
  <c r="R24" i="1"/>
  <c r="Q24" i="1"/>
  <c r="O24" i="1"/>
  <c r="W23" i="1" l="1"/>
  <c r="U21" i="1"/>
  <c r="T21" i="1"/>
  <c r="R21" i="1"/>
  <c r="Q21" i="1"/>
  <c r="O21" i="1"/>
  <c r="W20" i="1" l="1"/>
  <c r="U20" i="1"/>
  <c r="T20" i="1"/>
  <c r="R20" i="1"/>
  <c r="Q20" i="1"/>
  <c r="O20" i="1"/>
  <c r="W19" i="1" l="1"/>
  <c r="U19" i="1"/>
  <c r="T19" i="1"/>
  <c r="R19" i="1"/>
  <c r="Q19" i="1"/>
  <c r="O19" i="1"/>
  <c r="W13" i="1" l="1"/>
  <c r="U13" i="1"/>
  <c r="T13" i="1"/>
  <c r="R13" i="1"/>
  <c r="Q13" i="1"/>
  <c r="O13" i="1"/>
  <c r="W12" i="1" l="1"/>
  <c r="W14" i="1"/>
  <c r="W17" i="1"/>
  <c r="W18" i="1"/>
  <c r="W31" i="1"/>
  <c r="W34" i="1"/>
  <c r="W35" i="1"/>
  <c r="U12" i="1"/>
  <c r="U14" i="1"/>
  <c r="U17" i="1"/>
  <c r="U18" i="1"/>
  <c r="U31" i="1"/>
  <c r="U34" i="1"/>
  <c r="U35" i="1"/>
  <c r="T12" i="1"/>
  <c r="T14" i="1"/>
  <c r="T17" i="1"/>
  <c r="T18" i="1"/>
  <c r="T31" i="1"/>
  <c r="T34" i="1"/>
  <c r="T35" i="1"/>
  <c r="R12" i="1"/>
  <c r="R14" i="1"/>
  <c r="R17" i="1"/>
  <c r="R18" i="1"/>
  <c r="R31" i="1"/>
  <c r="R34" i="1"/>
  <c r="R35" i="1"/>
  <c r="Q12" i="1"/>
  <c r="Q14" i="1"/>
  <c r="Q17" i="1"/>
  <c r="Q18" i="1"/>
  <c r="Q31" i="1"/>
  <c r="Q34" i="1"/>
  <c r="Q35" i="1"/>
  <c r="O12" i="1"/>
  <c r="O14" i="1"/>
  <c r="O17" i="1"/>
  <c r="O18" i="1"/>
  <c r="O31" i="1"/>
  <c r="O34" i="1"/>
  <c r="O35" i="1"/>
  <c r="R41" i="1" l="1"/>
  <c r="T41" i="1"/>
  <c r="O41" i="1"/>
  <c r="Q41" i="1"/>
  <c r="W11" i="1"/>
  <c r="U11" i="1"/>
  <c r="T11" i="1"/>
  <c r="R11" i="1"/>
  <c r="Q11" i="1"/>
  <c r="O11" i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D39" i="1"/>
  <c r="AE39" i="1" s="1"/>
  <c r="AD40" i="1"/>
  <c r="AE40" i="1" s="1"/>
  <c r="AD11" i="1"/>
  <c r="AE11" i="1" s="1"/>
  <c r="AE30" i="1"/>
  <c r="AE38" i="1"/>
  <c r="AE37" i="1"/>
  <c r="AE31" i="1"/>
  <c r="AE26" i="1"/>
  <c r="AE22" i="1"/>
  <c r="AE17" i="1"/>
  <c r="AE15" i="1"/>
  <c r="AE13" i="1"/>
</calcChain>
</file>

<file path=xl/sharedStrings.xml><?xml version="1.0" encoding="utf-8"?>
<sst xmlns="http://schemas.openxmlformats.org/spreadsheetml/2006/main" count="67" uniqueCount="61">
  <si>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</si>
  <si>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</si>
  <si>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</si>
  <si>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</si>
  <si>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</si>
  <si>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</si>
  <si>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</si>
  <si>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</si>
  <si>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</si>
  <si>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</si>
  <si>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</si>
  <si>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</si>
  <si>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</si>
  <si>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</si>
  <si>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</si>
  <si>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</si>
  <si>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</si>
  <si>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</si>
  <si>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</si>
  <si>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</si>
  <si>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</si>
  <si>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</si>
  <si>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</si>
  <si>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</si>
  <si>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</si>
  <si>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</si>
  <si>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</si>
  <si>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</si>
  <si>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</si>
  <si>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</si>
  <si>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</si>
  <si>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</si>
  <si>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</si>
  <si>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</si>
  <si>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</si>
  <si>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</si>
  <si>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</si>
  <si>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</si>
  <si>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</si>
  <si>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</si>
  <si>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</si>
  <si>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</si>
  <si>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</si>
  <si>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</si>
  <si>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</si>
  <si>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</si>
  <si>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по ГВС (ПВВГ, СВГ, ГРС) </t>
  </si>
  <si>
    <r>
      <t>Філія "УМГ "</t>
    </r>
    <r>
      <rPr>
        <b/>
        <u/>
        <sz val="8"/>
        <rFont val="Arial"/>
        <family val="2"/>
        <charset val="204"/>
      </rPr>
      <t>УМГ "КИЇВТРАНСГАЗ</t>
    </r>
    <r>
      <rPr>
        <b/>
        <sz val="8"/>
        <rFont val="Arial"/>
        <family val="2"/>
        <charset val="204"/>
      </rPr>
      <t>",</t>
    </r>
  </si>
  <si>
    <r>
      <rPr>
        <b/>
        <u/>
        <sz val="8"/>
        <rFont val="Arial"/>
        <family val="2"/>
        <charset val="204"/>
      </rPr>
      <t xml:space="preserve">Гребінківський </t>
    </r>
    <r>
      <rPr>
        <b/>
        <sz val="8"/>
        <rFont val="Arial"/>
        <family val="2"/>
        <charset val="204"/>
      </rPr>
      <t xml:space="preserve">п/м  </t>
    </r>
    <r>
      <rPr>
        <b/>
        <u/>
        <sz val="8"/>
        <rFont val="Arial"/>
        <family val="2"/>
        <charset val="204"/>
      </rPr>
      <t xml:space="preserve">Лубенського </t>
    </r>
    <r>
      <rPr>
        <b/>
        <sz val="8"/>
        <rFont val="Arial"/>
        <family val="2"/>
        <charset val="204"/>
      </rPr>
      <t>ЛВУМГ</t>
    </r>
  </si>
  <si>
    <r>
      <t xml:space="preserve">Свідоцтво </t>
    </r>
    <r>
      <rPr>
        <b/>
        <sz val="8"/>
        <rFont val="Arial"/>
        <family val="2"/>
        <charset val="204"/>
      </rPr>
      <t xml:space="preserve">№   </t>
    </r>
    <r>
      <rPr>
        <b/>
        <u/>
        <sz val="8"/>
        <rFont val="Arial"/>
        <family val="2"/>
        <charset val="204"/>
      </rPr>
      <t>200-15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 xml:space="preserve">31.12.2018 </t>
    </r>
    <r>
      <rPr>
        <b/>
        <sz val="8"/>
        <rFont val="Arial"/>
        <family val="2"/>
        <charset val="204"/>
      </rPr>
      <t>р.</t>
    </r>
  </si>
  <si>
    <r>
      <t xml:space="preserve">ПАСПОРТ ФІЗИКО-ХІМІЧНИХ ПОКАЗНИКІВ ПРИРОДНОГО ГАЗУ  </t>
    </r>
    <r>
      <rPr>
        <b/>
        <u/>
        <sz val="11"/>
        <color theme="1"/>
        <rFont val="Times New Roman"/>
        <family val="1"/>
        <charset val="204"/>
      </rPr>
      <t>№ 15-49</t>
    </r>
  </si>
  <si>
    <r>
      <t xml:space="preserve">газопроводу   </t>
    </r>
    <r>
      <rPr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  <r>
      <rPr>
        <u/>
        <sz val="11"/>
        <color theme="1"/>
        <rFont val="Times New Roman"/>
        <family val="1"/>
        <charset val="204"/>
      </rPr>
      <t xml:space="preserve">УРЕНГОЙ-ПОМАРИ-УЖГОРОД </t>
    </r>
  </si>
  <si>
    <r>
      <t xml:space="preserve">за період з   </t>
    </r>
    <r>
      <rPr>
        <u/>
        <sz val="11"/>
        <color theme="1"/>
        <rFont val="Times New Roman"/>
        <family val="1"/>
        <charset val="204"/>
      </rPr>
      <t>01.11.2016</t>
    </r>
    <r>
      <rPr>
        <sz val="11"/>
        <color theme="1"/>
        <rFont val="Times New Roman"/>
        <family val="1"/>
        <charset val="204"/>
      </rPr>
      <t xml:space="preserve">    по   </t>
    </r>
    <r>
      <rPr>
        <u/>
        <sz val="11"/>
        <color theme="1"/>
        <rFont val="Times New Roman"/>
        <family val="1"/>
        <charset val="204"/>
      </rPr>
      <t>30.11.2016</t>
    </r>
  </si>
  <si>
    <r>
      <t xml:space="preserve">           </t>
    </r>
    <r>
      <rPr>
        <b/>
        <u/>
        <sz val="11"/>
        <color theme="1"/>
        <rFont val="Calibri"/>
        <family val="2"/>
        <charset val="204"/>
        <scheme val="minor"/>
      </rPr>
      <t>в.о начальника Лубенського ЛВУМГ                                                         С.В. Дорошенко                                                             30.11.2016 р.</t>
    </r>
  </si>
  <si>
    <r>
      <t xml:space="preserve">        </t>
    </r>
    <r>
      <rPr>
        <b/>
        <u/>
        <sz val="11"/>
        <color theme="1"/>
        <rFont val="Calibri"/>
        <family val="2"/>
        <charset val="204"/>
        <scheme val="minor"/>
      </rPr>
      <t xml:space="preserve"> завідувач лабораторії                                                                         Т.В.Ямщикова                                                                 30.11.2016 р.</t>
    </r>
  </si>
  <si>
    <t>начальник  служби ГВ та М                                                               О.Є.Шило                                                                     30.11.2016.р.</t>
  </si>
  <si>
    <t>відсут</t>
  </si>
  <si>
    <r>
      <t xml:space="preserve">переданого   </t>
    </r>
    <r>
      <rPr>
        <u/>
        <sz val="11"/>
        <color theme="1"/>
        <rFont val="Times New Roman"/>
        <family val="1"/>
        <charset val="204"/>
      </rPr>
      <t xml:space="preserve">Лубенським ЛВУМГ     </t>
    </r>
    <r>
      <rPr>
        <sz val="11"/>
        <color theme="1"/>
        <rFont val="Times New Roman"/>
        <family val="1"/>
        <charset val="204"/>
      </rPr>
      <t xml:space="preserve">та прийнятого     </t>
    </r>
    <r>
      <rPr>
        <u/>
        <sz val="11"/>
        <color theme="1"/>
        <rFont val="Times New Roman"/>
        <family val="1"/>
        <charset val="204"/>
      </rPr>
      <t xml:space="preserve">ПАТ "ЧЕРКАСИГАЗ" </t>
    </r>
  </si>
  <si>
    <r>
      <rPr>
        <sz val="11"/>
        <color theme="1"/>
        <rFont val="Calibri"/>
        <family val="2"/>
        <charset val="204"/>
      </rPr>
      <t>&lt;</t>
    </r>
    <r>
      <rPr>
        <sz val="9.9"/>
        <color theme="1"/>
        <rFont val="Times New Roman"/>
        <family val="1"/>
        <charset val="204"/>
      </rPr>
      <t xml:space="preserve"> 0,006</t>
    </r>
  </si>
  <si>
    <r>
      <rPr>
        <sz val="11"/>
        <color theme="1"/>
        <rFont val="Calibri"/>
        <family val="2"/>
        <charset val="204"/>
      </rPr>
      <t>&lt;</t>
    </r>
    <r>
      <rPr>
        <sz val="9.9"/>
        <color theme="1"/>
        <rFont val="Times New Roman"/>
        <family val="1"/>
        <charset val="204"/>
      </rPr>
      <t xml:space="preserve"> 0,02</t>
    </r>
  </si>
  <si>
    <t>маршрут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</si>
</sst>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8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9.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7" fillId="0" borderId="0" xfId="0" applyFont="1" applyProtection="1">
      <protection locked="0"/>
    </xf>
    <xf numFmtId="164" fontId="18" fillId="0" borderId="3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164" fontId="18" fillId="0" borderId="29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166" fontId="18" fillId="0" borderId="42" xfId="0" applyNumberFormat="1" applyFont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  <protection locked="0"/>
    </xf>
    <xf numFmtId="4" fontId="2" fillId="0" borderId="46" xfId="0" applyNumberFormat="1" applyFont="1" applyBorder="1" applyAlignment="1" applyProtection="1">
      <alignment horizontal="center" vertical="center" wrapText="1"/>
      <protection locked="0"/>
    </xf>
    <xf numFmtId="166" fontId="12" fillId="0" borderId="47" xfId="0" applyNumberFormat="1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64" fontId="12" fillId="0" borderId="2" xfId="1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2" fontId="12" fillId="0" borderId="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166" fontId="12" fillId="0" borderId="9" xfId="0" applyNumberFormat="1" applyFont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64" fontId="12" fillId="0" borderId="19" xfId="0" applyNumberFormat="1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4" fontId="2" fillId="0" borderId="20" xfId="0" applyNumberFormat="1" applyFont="1" applyBorder="1" applyAlignment="1" applyProtection="1">
      <alignment horizontal="center" vertical="center" wrapText="1"/>
      <protection locked="0"/>
    </xf>
    <xf numFmtId="166" fontId="12" fillId="0" borderId="18" xfId="0" applyNumberFormat="1" applyFont="1" applyBorder="1" applyAlignment="1">
      <alignment horizontal="center" vertical="center" wrapText="1"/>
    </xf>
    <xf numFmtId="166" fontId="1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 applyProtection="1">
      <alignment horizontal="center" vertical="center" wrapText="1"/>
      <protection locked="0"/>
    </xf>
    <xf numFmtId="2" fontId="18" fillId="0" borderId="41" xfId="0" applyNumberFormat="1" applyFont="1" applyBorder="1" applyAlignment="1">
      <alignment horizontal="center" vertical="center" wrapText="1"/>
    </xf>
    <xf numFmtId="166" fontId="18" fillId="0" borderId="47" xfId="0" applyNumberFormat="1" applyFont="1" applyBorder="1" applyAlignment="1">
      <alignment horizontal="center" vertical="center" wrapText="1"/>
    </xf>
    <xf numFmtId="166" fontId="18" fillId="0" borderId="4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2" fontId="18" fillId="0" borderId="2" xfId="0" applyNumberFormat="1" applyFont="1" applyBorder="1" applyAlignment="1">
      <alignment horizontal="center" vertical="center" wrapText="1"/>
    </xf>
    <xf numFmtId="166" fontId="18" fillId="0" borderId="9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4" fontId="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 wrapText="1"/>
    </xf>
    <xf numFmtId="166" fontId="12" fillId="0" borderId="46" xfId="0" applyNumberFormat="1" applyFont="1" applyBorder="1" applyAlignment="1">
      <alignment horizontal="center" vertical="center" wrapText="1"/>
    </xf>
    <xf numFmtId="164" fontId="12" fillId="0" borderId="48" xfId="0" applyNumberFormat="1" applyFont="1" applyBorder="1" applyAlignment="1">
      <alignment horizontal="center" vertical="center" wrapText="1"/>
    </xf>
    <xf numFmtId="164" fontId="13" fillId="0" borderId="24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 applyProtection="1">
      <alignment horizontal="center" vertical="center" wrapText="1"/>
      <protection locked="0"/>
    </xf>
    <xf numFmtId="164" fontId="18" fillId="0" borderId="50" xfId="0" applyNumberFormat="1" applyFont="1" applyBorder="1" applyAlignment="1">
      <alignment horizontal="center" vertical="center" wrapText="1"/>
    </xf>
    <xf numFmtId="164" fontId="12" fillId="0" borderId="51" xfId="0" applyNumberFormat="1" applyFont="1" applyBorder="1" applyAlignment="1">
      <alignment horizontal="center" vertical="center" wrapText="1"/>
    </xf>
    <xf numFmtId="164" fontId="12" fillId="0" borderId="52" xfId="0" applyNumberFormat="1" applyFont="1" applyBorder="1" applyAlignment="1">
      <alignment horizontal="center" vertical="center" wrapText="1"/>
    </xf>
    <xf numFmtId="164" fontId="12" fillId="0" borderId="53" xfId="0" applyNumberFormat="1" applyFont="1" applyBorder="1" applyAlignment="1">
      <alignment horizontal="center"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 applyProtection="1">
      <alignment horizontal="center" vertical="center" wrapText="1"/>
      <protection locked="0"/>
    </xf>
    <xf numFmtId="164" fontId="2" fillId="0" borderId="52" xfId="0" applyNumberFormat="1" applyFont="1" applyBorder="1" applyAlignment="1" applyProtection="1">
      <alignment horizontal="center" vertical="center" wrapText="1"/>
      <protection locked="0"/>
    </xf>
    <xf numFmtId="164" fontId="2" fillId="0" borderId="53" xfId="0" applyNumberFormat="1" applyFont="1" applyBorder="1" applyAlignment="1" applyProtection="1">
      <alignment horizontal="center" vertical="center" wrapText="1"/>
      <protection locked="0"/>
    </xf>
    <xf numFmtId="164" fontId="2" fillId="0" borderId="54" xfId="0" applyNumberFormat="1" applyFont="1" applyBorder="1" applyAlignment="1" applyProtection="1">
      <alignment horizontal="center" vertical="center" wrapText="1"/>
      <protection locked="0"/>
    </xf>
    <xf numFmtId="164" fontId="12" fillId="0" borderId="49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Border="1" applyAlignment="1">
      <alignment horizontal="center" vertical="center" wrapText="1"/>
    </xf>
    <xf numFmtId="164" fontId="12" fillId="0" borderId="31" xfId="0" applyNumberFormat="1" applyFont="1" applyBorder="1" applyAlignment="1">
      <alignment horizontal="center" vertical="center" wrapText="1"/>
    </xf>
    <xf numFmtId="164" fontId="12" fillId="0" borderId="30" xfId="0" applyNumberFormat="1" applyFont="1" applyBorder="1" applyAlignment="1">
      <alignment horizontal="center" vertical="center" wrapText="1"/>
    </xf>
    <xf numFmtId="164" fontId="12" fillId="0" borderId="28" xfId="0" applyNumberFormat="1" applyFont="1" applyBorder="1" applyAlignment="1">
      <alignment horizontal="center" vertical="center" wrapText="1"/>
    </xf>
    <xf numFmtId="164" fontId="18" fillId="0" borderId="43" xfId="0" applyNumberFormat="1" applyFont="1" applyBorder="1" applyAlignment="1">
      <alignment horizontal="center" vertical="center" wrapText="1"/>
    </xf>
    <xf numFmtId="164" fontId="18" fillId="0" borderId="28" xfId="0" applyNumberFormat="1" applyFont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2" fontId="18" fillId="0" borderId="14" xfId="0" applyNumberFormat="1" applyFont="1" applyBorder="1" applyAlignment="1">
      <alignment horizontal="center" vertical="center" wrapText="1"/>
    </xf>
    <xf numFmtId="2" fontId="0" fillId="0" borderId="0" xfId="0" applyNumberFormat="1" applyBorder="1" applyProtection="1">
      <protection locked="0"/>
    </xf>
    <xf numFmtId="164" fontId="18" fillId="0" borderId="1" xfId="1" applyNumberFormat="1" applyFont="1" applyBorder="1" applyAlignment="1">
      <alignment horizontal="center" vertical="center" wrapText="1"/>
    </xf>
    <xf numFmtId="164" fontId="18" fillId="0" borderId="1" xfId="1" applyNumberFormat="1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56" xfId="0" applyNumberFormat="1" applyFont="1" applyBorder="1" applyProtection="1">
      <protection locked="0"/>
    </xf>
    <xf numFmtId="164" fontId="18" fillId="0" borderId="0" xfId="0" applyNumberFormat="1" applyFont="1" applyBorder="1" applyAlignment="1" applyProtection="1">
      <alignment vertical="center" wrapText="1"/>
      <protection locked="0"/>
    </xf>
    <xf numFmtId="164" fontId="18" fillId="0" borderId="14" xfId="1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 wrapText="1"/>
    </xf>
    <xf numFmtId="164" fontId="18" fillId="0" borderId="30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6" fontId="18" fillId="0" borderId="15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45" xfId="0" applyNumberFormat="1" applyFont="1" applyBorder="1" applyAlignment="1" applyProtection="1">
      <alignment horizontal="center" vertical="center" wrapText="1"/>
      <protection locked="0"/>
    </xf>
    <xf numFmtId="1" fontId="2" fillId="0" borderId="6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2" fontId="12" fillId="0" borderId="55" xfId="0" applyNumberFormat="1" applyFont="1" applyBorder="1" applyAlignment="1">
      <alignment horizontal="center" vertical="center" wrapText="1"/>
    </xf>
    <xf numFmtId="4" fontId="2" fillId="0" borderId="56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Border="1" applyAlignment="1" applyProtection="1">
      <alignment horizontal="center" vertical="center" wrapText="1"/>
      <protection locked="0"/>
    </xf>
    <xf numFmtId="1" fontId="2" fillId="0" borderId="31" xfId="0" applyNumberFormat="1" applyFont="1" applyBorder="1" applyAlignment="1" applyProtection="1">
      <alignment horizontal="center" vertical="center" wrapText="1"/>
      <protection locked="0"/>
    </xf>
    <xf numFmtId="1" fontId="2" fillId="0" borderId="29" xfId="0" applyNumberFormat="1" applyFont="1" applyBorder="1" applyAlignment="1" applyProtection="1">
      <alignment horizontal="center" vertical="center" wrapText="1"/>
      <protection locked="0"/>
    </xf>
    <xf numFmtId="1" fontId="2" fillId="0" borderId="30" xfId="0" applyNumberFormat="1" applyFont="1" applyBorder="1" applyAlignment="1" applyProtection="1">
      <alignment horizontal="center" vertical="center" wrapText="1"/>
      <protection locked="0"/>
    </xf>
    <xf numFmtId="1" fontId="2" fillId="0" borderId="28" xfId="0" applyNumberFormat="1" applyFont="1" applyBorder="1" applyAlignment="1" applyProtection="1">
      <alignment horizontal="center" vertical="center" wrapText="1"/>
      <protection locked="0"/>
    </xf>
    <xf numFmtId="1" fontId="2" fillId="0" borderId="43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/>
    </xf>
    <xf numFmtId="0" fontId="2" fillId="0" borderId="59" xfId="0" applyFont="1" applyBorder="1" applyAlignment="1" applyProtection="1">
      <alignment horizontal="center" vertical="center" wrapText="1"/>
      <protection locked="0"/>
    </xf>
    <xf numFmtId="164" fontId="12" fillId="0" borderId="40" xfId="0" applyNumberFormat="1" applyFont="1" applyBorder="1" applyAlignment="1">
      <alignment horizontal="center" vertical="center" wrapText="1"/>
    </xf>
    <xf numFmtId="164" fontId="12" fillId="0" borderId="60" xfId="0" applyNumberFormat="1" applyFont="1" applyBorder="1" applyAlignment="1">
      <alignment horizontal="center" vertical="center" wrapText="1"/>
    </xf>
    <xf numFmtId="164" fontId="12" fillId="0" borderId="59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 applyProtection="1">
      <alignment horizontal="center" vertical="center" wrapText="1"/>
      <protection locked="0"/>
    </xf>
    <xf numFmtId="2" fontId="12" fillId="0" borderId="40" xfId="0" applyNumberFormat="1" applyFont="1" applyBorder="1" applyAlignment="1">
      <alignment horizontal="center" vertical="center" wrapText="1"/>
    </xf>
    <xf numFmtId="4" fontId="2" fillId="0" borderId="61" xfId="0" applyNumberFormat="1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166" fontId="12" fillId="0" borderId="62" xfId="0" applyNumberFormat="1" applyFont="1" applyBorder="1" applyAlignment="1">
      <alignment horizontal="center" vertical="center" wrapText="1"/>
    </xf>
    <xf numFmtId="166" fontId="12" fillId="0" borderId="61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2" fontId="18" fillId="0" borderId="40" xfId="0" applyNumberFormat="1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1" fontId="2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0" xfId="0" applyNumberFormat="1" applyFont="1" applyBorder="1" applyAlignment="1" applyProtection="1">
      <alignment horizont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18" fillId="0" borderId="58" xfId="0" applyFont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5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56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6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57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18" fillId="0" borderId="57" xfId="0" applyFont="1" applyBorder="1" applyAlignment="1" applyProtection="1">
      <alignment horizontal="center" vertical="center" wrapText="1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left" vertical="center" textRotation="90" wrapText="1"/>
      <protection locked="0"/>
    </xf>
    <xf numFmtId="0" fontId="5" fillId="0" borderId="3" xfId="0" applyFont="1" applyBorder="1" applyAlignment="1" applyProtection="1">
      <alignment horizontal="left" vertical="center" textRotation="90" wrapText="1"/>
      <protection locked="0"/>
    </xf>
    <xf numFmtId="0" fontId="5" fillId="0" borderId="45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41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0" fontId="5" fillId="0" borderId="46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47" xfId="0" applyFont="1" applyBorder="1" applyAlignment="1" applyProtection="1">
      <alignment horizontal="center" vertical="center" textRotation="90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view="pageBreakPreview" topLeftCell="C1" zoomScale="90" zoomScaleNormal="100" zoomScaleSheetLayoutView="90" workbookViewId="0">
      <selection activeCell="AA38" sqref="AA38"/>
    </sheetView>
  </sheetViews>
  <sheetFormatPr defaultRowHeight="15" x14ac:dyDescent="0.25"/>
  <cols>
    <col min="1" max="1" width="3.7109375" style="1" customWidth="1"/>
    <col min="2" max="2" width="8.140625" style="1" customWidth="1"/>
    <col min="3" max="14" width="6.140625" style="1" customWidth="1"/>
    <col min="15" max="15" width="6.42578125" style="1" customWidth="1"/>
    <col min="16" max="17" width="6.140625" style="1" customWidth="1"/>
    <col min="18" max="18" width="6.7109375" style="1" customWidth="1"/>
    <col min="19" max="20" width="6.140625" style="1" customWidth="1"/>
    <col min="21" max="21" width="7.140625" style="1" customWidth="1"/>
    <col min="22" max="23" width="6.140625" style="1" customWidth="1"/>
    <col min="24" max="25" width="6" style="1" customWidth="1"/>
    <col min="26" max="26" width="7" style="1" customWidth="1"/>
    <col min="27" max="28" width="6.140625" style="1" customWidth="1"/>
    <col min="29" max="29" width="12.42578125" style="1" customWidth="1"/>
    <col min="30" max="30" width="12.7109375" style="1" bestFit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20</v>
      </c>
      <c r="B1" s="2"/>
      <c r="C1" s="2"/>
      <c r="D1" s="2"/>
      <c r="K1" s="218" t="s">
        <v>50</v>
      </c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45"/>
      <c r="AB1" s="178" t="s">
        <v>60</v>
      </c>
      <c r="AC1" s="178"/>
    </row>
    <row r="2" spans="1:34" x14ac:dyDescent="0.25">
      <c r="A2" s="13" t="s">
        <v>47</v>
      </c>
      <c r="B2" s="2"/>
      <c r="C2" s="14"/>
      <c r="D2" s="2"/>
      <c r="F2" s="2"/>
      <c r="G2" s="2"/>
      <c r="H2" s="2"/>
      <c r="I2" s="2"/>
      <c r="J2" s="2"/>
      <c r="K2" s="3" t="s">
        <v>57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13.5" customHeight="1" x14ac:dyDescent="0.25">
      <c r="A3" s="13" t="s">
        <v>48</v>
      </c>
      <c r="C3" s="3"/>
      <c r="F3" s="2"/>
      <c r="G3" s="2"/>
      <c r="H3" s="2"/>
      <c r="I3" s="2"/>
      <c r="J3" s="2"/>
      <c r="K3" s="16" t="s">
        <v>46</v>
      </c>
      <c r="Z3" s="15"/>
      <c r="AA3" s="15"/>
      <c r="AB3" s="15"/>
      <c r="AC3" s="15"/>
    </row>
    <row r="4" spans="1:34" x14ac:dyDescent="0.25">
      <c r="A4" s="12" t="s">
        <v>21</v>
      </c>
      <c r="G4" s="2"/>
      <c r="H4" s="2"/>
      <c r="I4" s="2"/>
      <c r="K4" s="1" t="s">
        <v>26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4" x14ac:dyDescent="0.25">
      <c r="A5" s="12" t="s">
        <v>49</v>
      </c>
      <c r="F5" s="2"/>
      <c r="G5" s="2"/>
      <c r="H5" s="2"/>
      <c r="J5" s="46"/>
      <c r="K5" s="3" t="s">
        <v>51</v>
      </c>
      <c r="L5" s="46"/>
      <c r="M5" s="47"/>
      <c r="N5" s="46"/>
      <c r="O5" s="47"/>
      <c r="P5" s="47"/>
      <c r="Q5" s="47"/>
      <c r="R5" s="47"/>
      <c r="S5" s="3" t="s">
        <v>52</v>
      </c>
      <c r="T5" s="3"/>
      <c r="U5" s="3"/>
      <c r="V5" s="3"/>
      <c r="W5" s="3"/>
      <c r="X5" s="3"/>
      <c r="Y5" s="3"/>
      <c r="Z5" s="3"/>
      <c r="AA5" s="3"/>
      <c r="AB5" s="3"/>
    </row>
    <row r="6" spans="1:34" ht="5.25" customHeight="1" thickBot="1" x14ac:dyDescent="0.3"/>
    <row r="7" spans="1:34" ht="26.25" customHeight="1" thickBot="1" x14ac:dyDescent="0.3">
      <c r="A7" s="219" t="s">
        <v>0</v>
      </c>
      <c r="B7" s="179" t="s">
        <v>1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  <c r="N7" s="179" t="s">
        <v>31</v>
      </c>
      <c r="O7" s="180"/>
      <c r="P7" s="180"/>
      <c r="Q7" s="180"/>
      <c r="R7" s="180"/>
      <c r="S7" s="180"/>
      <c r="T7" s="180"/>
      <c r="U7" s="180"/>
      <c r="V7" s="180"/>
      <c r="W7" s="181"/>
      <c r="X7" s="234" t="s">
        <v>25</v>
      </c>
      <c r="Y7" s="231" t="s">
        <v>2</v>
      </c>
      <c r="Z7" s="224" t="s">
        <v>17</v>
      </c>
      <c r="AA7" s="227" t="s">
        <v>18</v>
      </c>
      <c r="AB7" s="201" t="s">
        <v>19</v>
      </c>
      <c r="AC7" s="219" t="s">
        <v>15</v>
      </c>
    </row>
    <row r="8" spans="1:34" ht="16.5" customHeight="1" thickBot="1" x14ac:dyDescent="0.3">
      <c r="A8" s="222"/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6"/>
      <c r="N8" s="205" t="s">
        <v>27</v>
      </c>
      <c r="O8" s="22" t="s">
        <v>29</v>
      </c>
      <c r="P8" s="22"/>
      <c r="Q8" s="22"/>
      <c r="R8" s="22"/>
      <c r="S8" s="22"/>
      <c r="T8" s="22"/>
      <c r="U8" s="22"/>
      <c r="V8" s="22" t="s">
        <v>30</v>
      </c>
      <c r="W8" s="28"/>
      <c r="X8" s="235"/>
      <c r="Y8" s="232"/>
      <c r="Z8" s="225"/>
      <c r="AA8" s="228"/>
      <c r="AB8" s="230"/>
      <c r="AC8" s="220"/>
    </row>
    <row r="9" spans="1:34" ht="15" customHeight="1" x14ac:dyDescent="0.25">
      <c r="A9" s="222"/>
      <c r="B9" s="203" t="s">
        <v>34</v>
      </c>
      <c r="C9" s="188" t="s">
        <v>35</v>
      </c>
      <c r="D9" s="188" t="s">
        <v>36</v>
      </c>
      <c r="E9" s="188" t="s">
        <v>41</v>
      </c>
      <c r="F9" s="188" t="s">
        <v>42</v>
      </c>
      <c r="G9" s="188" t="s">
        <v>39</v>
      </c>
      <c r="H9" s="188" t="s">
        <v>43</v>
      </c>
      <c r="I9" s="188" t="s">
        <v>40</v>
      </c>
      <c r="J9" s="188" t="s">
        <v>38</v>
      </c>
      <c r="K9" s="188" t="s">
        <v>37</v>
      </c>
      <c r="L9" s="188" t="s">
        <v>44</v>
      </c>
      <c r="M9" s="190" t="s">
        <v>45</v>
      </c>
      <c r="N9" s="206"/>
      <c r="O9" s="197" t="s">
        <v>32</v>
      </c>
      <c r="P9" s="199" t="s">
        <v>9</v>
      </c>
      <c r="Q9" s="201" t="s">
        <v>10</v>
      </c>
      <c r="R9" s="203" t="s">
        <v>33</v>
      </c>
      <c r="S9" s="188" t="s">
        <v>11</v>
      </c>
      <c r="T9" s="190" t="s">
        <v>12</v>
      </c>
      <c r="U9" s="207" t="s">
        <v>28</v>
      </c>
      <c r="V9" s="188" t="s">
        <v>13</v>
      </c>
      <c r="W9" s="190" t="s">
        <v>14</v>
      </c>
      <c r="X9" s="235"/>
      <c r="Y9" s="232"/>
      <c r="Z9" s="225"/>
      <c r="AA9" s="228"/>
      <c r="AB9" s="230"/>
      <c r="AC9" s="220"/>
    </row>
    <row r="10" spans="1:34" ht="92.25" customHeight="1" thickBot="1" x14ac:dyDescent="0.3">
      <c r="A10" s="223"/>
      <c r="B10" s="204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91"/>
      <c r="N10" s="206"/>
      <c r="O10" s="198"/>
      <c r="P10" s="200"/>
      <c r="Q10" s="202"/>
      <c r="R10" s="204"/>
      <c r="S10" s="189"/>
      <c r="T10" s="191"/>
      <c r="U10" s="208"/>
      <c r="V10" s="189"/>
      <c r="W10" s="191"/>
      <c r="X10" s="236"/>
      <c r="Y10" s="233"/>
      <c r="Z10" s="226"/>
      <c r="AA10" s="229"/>
      <c r="AB10" s="202"/>
      <c r="AC10" s="221"/>
    </row>
    <row r="11" spans="1:34" x14ac:dyDescent="0.25">
      <c r="A11" s="72">
        <v>1</v>
      </c>
      <c r="B11" s="94">
        <v>95.954700000000003</v>
      </c>
      <c r="C11" s="94">
        <v>2.2429999999999999</v>
      </c>
      <c r="D11" s="94">
        <v>0.70289999999999997</v>
      </c>
      <c r="E11" s="94">
        <v>0.1108</v>
      </c>
      <c r="F11" s="94">
        <v>0.104</v>
      </c>
      <c r="G11" s="94">
        <v>3.3E-3</v>
      </c>
      <c r="H11" s="94">
        <v>1.9699999999999999E-2</v>
      </c>
      <c r="I11" s="94">
        <v>1.4200000000000001E-2</v>
      </c>
      <c r="J11" s="94">
        <v>1.0200000000000001E-2</v>
      </c>
      <c r="K11" s="94">
        <v>5.7000000000000002E-3</v>
      </c>
      <c r="L11" s="94">
        <v>0.66069999999999995</v>
      </c>
      <c r="M11" s="107">
        <v>0.1709</v>
      </c>
      <c r="N11" s="111">
        <v>0.69899999999999995</v>
      </c>
      <c r="O11" s="139">
        <f>P11*238.9</f>
        <v>8199.0480000000007</v>
      </c>
      <c r="P11" s="78">
        <v>34.32</v>
      </c>
      <c r="Q11" s="75">
        <f t="shared" ref="Q11:Q35" si="0">P11/3.6</f>
        <v>9.5333333333333332</v>
      </c>
      <c r="R11" s="139">
        <f>S11*238.9</f>
        <v>9087.7559999999994</v>
      </c>
      <c r="S11" s="119">
        <v>38.04</v>
      </c>
      <c r="T11" s="75">
        <f t="shared" ref="T11:T35" si="1">S11/3.6</f>
        <v>10.566666666666666</v>
      </c>
      <c r="U11" s="74">
        <f>V11*238.9</f>
        <v>11921.11</v>
      </c>
      <c r="V11" s="78">
        <v>49.9</v>
      </c>
      <c r="W11" s="75">
        <f t="shared" ref="W11:W35" si="2">V11/3.6</f>
        <v>13.861111111111111</v>
      </c>
      <c r="X11" s="120">
        <v>-21.8</v>
      </c>
      <c r="Y11" s="79">
        <v>-14.7</v>
      </c>
      <c r="Z11" s="74"/>
      <c r="AA11" s="78"/>
      <c r="AB11" s="79"/>
      <c r="AC11" s="157">
        <v>93755</v>
      </c>
      <c r="AD11" s="17">
        <f t="shared" ref="AD11:AD40" si="3">SUM(B11:M11)+$K$41+$N$41</f>
        <v>100.0001</v>
      </c>
      <c r="AE11" s="18" t="str">
        <f>IF(AD11=100,"ОК"," ")</f>
        <v xml:space="preserve"> </v>
      </c>
      <c r="AF11" s="8"/>
      <c r="AG11" s="8"/>
      <c r="AH11" s="8"/>
    </row>
    <row r="12" spans="1:34" x14ac:dyDescent="0.25">
      <c r="A12" s="30">
        <v>2</v>
      </c>
      <c r="B12" s="10">
        <v>95.986199999999997</v>
      </c>
      <c r="C12" s="10">
        <v>2.2321</v>
      </c>
      <c r="D12" s="10">
        <v>0.69689999999999996</v>
      </c>
      <c r="E12" s="10">
        <v>0.1103</v>
      </c>
      <c r="F12" s="10">
        <v>0.10340000000000001</v>
      </c>
      <c r="G12" s="10">
        <v>3.8999999999999998E-3</v>
      </c>
      <c r="H12" s="10">
        <v>1.9199999999999998E-2</v>
      </c>
      <c r="I12" s="10">
        <v>1.4200000000000001E-2</v>
      </c>
      <c r="J12" s="10">
        <v>8.9999999999999993E-3</v>
      </c>
      <c r="K12" s="10">
        <v>5.3E-3</v>
      </c>
      <c r="L12" s="10">
        <v>0.65039999999999998</v>
      </c>
      <c r="M12" s="100">
        <v>0.1691</v>
      </c>
      <c r="N12" s="29">
        <v>0.6996</v>
      </c>
      <c r="O12" s="140">
        <f t="shared" ref="O12:O35" si="4">P12*238.9</f>
        <v>8199.0480000000007</v>
      </c>
      <c r="P12" s="126">
        <v>34.32</v>
      </c>
      <c r="Q12" s="33">
        <f t="shared" si="0"/>
        <v>9.5333333333333332</v>
      </c>
      <c r="R12" s="140">
        <f t="shared" ref="R12:R35" si="5">S12*238.9</f>
        <v>9085.3670000000002</v>
      </c>
      <c r="S12" s="20">
        <v>38.03</v>
      </c>
      <c r="T12" s="33">
        <f t="shared" si="1"/>
        <v>10.563888888888888</v>
      </c>
      <c r="U12" s="19">
        <f t="shared" ref="U12:U35" si="6">V12*238.9</f>
        <v>11921.11</v>
      </c>
      <c r="V12" s="20">
        <v>49.9</v>
      </c>
      <c r="W12" s="33">
        <f t="shared" si="2"/>
        <v>13.861111111111111</v>
      </c>
      <c r="X12" s="23">
        <v>-21.6</v>
      </c>
      <c r="Y12" s="24">
        <v>-16.5</v>
      </c>
      <c r="Z12" s="19"/>
      <c r="AA12" s="20"/>
      <c r="AB12" s="24"/>
      <c r="AC12" s="152">
        <v>93854</v>
      </c>
      <c r="AD12" s="17">
        <f t="shared" si="3"/>
        <v>100</v>
      </c>
      <c r="AE12" s="18" t="str">
        <f>IF(AD12=100,"ОК"," ")</f>
        <v>ОК</v>
      </c>
      <c r="AF12" s="8"/>
      <c r="AG12" s="8"/>
      <c r="AH12" s="8"/>
    </row>
    <row r="13" spans="1:34" x14ac:dyDescent="0.25">
      <c r="A13" s="30">
        <v>3</v>
      </c>
      <c r="B13" s="39">
        <v>96.016800000000003</v>
      </c>
      <c r="C13" s="39">
        <v>2.2238000000000002</v>
      </c>
      <c r="D13" s="39">
        <v>0.69299999999999995</v>
      </c>
      <c r="E13" s="40">
        <v>0.10970000000000001</v>
      </c>
      <c r="F13" s="39">
        <v>0.1086</v>
      </c>
      <c r="G13" s="41">
        <v>5.1000000000000004E-3</v>
      </c>
      <c r="H13" s="39">
        <v>2.0299999999999999E-2</v>
      </c>
      <c r="I13" s="39">
        <v>1.46E-2</v>
      </c>
      <c r="J13" s="39">
        <v>1.14E-2</v>
      </c>
      <c r="K13" s="39">
        <v>4.0000000000000001E-3</v>
      </c>
      <c r="L13" s="42">
        <v>0.62860000000000005</v>
      </c>
      <c r="M13" s="101">
        <v>0.1641</v>
      </c>
      <c r="N13" s="43">
        <v>0.6996</v>
      </c>
      <c r="O13" s="140">
        <f t="shared" si="4"/>
        <v>8201.4369999999999</v>
      </c>
      <c r="P13" s="44">
        <v>34.33</v>
      </c>
      <c r="Q13" s="33">
        <f t="shared" si="0"/>
        <v>9.5361111111111097</v>
      </c>
      <c r="R13" s="140">
        <f t="shared" si="5"/>
        <v>9090.1450000000004</v>
      </c>
      <c r="S13" s="44">
        <v>38.049999999999997</v>
      </c>
      <c r="T13" s="33">
        <f t="shared" si="1"/>
        <v>10.569444444444443</v>
      </c>
      <c r="U13" s="19">
        <f t="shared" si="6"/>
        <v>11928.277</v>
      </c>
      <c r="V13" s="44">
        <v>49.93</v>
      </c>
      <c r="W13" s="33">
        <f t="shared" si="2"/>
        <v>13.869444444444444</v>
      </c>
      <c r="X13" s="50">
        <v>-21.6</v>
      </c>
      <c r="Y13" s="51">
        <v>-14.6</v>
      </c>
      <c r="Z13" s="19"/>
      <c r="AA13" s="20"/>
      <c r="AB13" s="24"/>
      <c r="AC13" s="152">
        <v>70652</v>
      </c>
      <c r="AD13" s="17">
        <f t="shared" si="3"/>
        <v>100.00000000000001</v>
      </c>
      <c r="AE13" s="18" t="str">
        <f>IF(AD13=100,"ОК"," ")</f>
        <v>ОК</v>
      </c>
      <c r="AF13" s="8"/>
      <c r="AG13" s="8"/>
      <c r="AH13" s="8"/>
    </row>
    <row r="14" spans="1:34" ht="15.75" customHeight="1" thickBot="1" x14ac:dyDescent="0.3">
      <c r="A14" s="31">
        <v>4</v>
      </c>
      <c r="B14" s="80">
        <v>95.988399999999999</v>
      </c>
      <c r="C14" s="80">
        <v>2.2252000000000001</v>
      </c>
      <c r="D14" s="80">
        <v>0.6956</v>
      </c>
      <c r="E14" s="97">
        <v>0.10970000000000001</v>
      </c>
      <c r="F14" s="80">
        <v>0.1074</v>
      </c>
      <c r="G14" s="80">
        <v>4.5999999999999999E-3</v>
      </c>
      <c r="H14" s="80">
        <v>1.9400000000000001E-2</v>
      </c>
      <c r="I14" s="80">
        <v>1.3599999999999999E-2</v>
      </c>
      <c r="J14" s="80">
        <v>1.29E-2</v>
      </c>
      <c r="K14" s="80">
        <v>6.1000000000000004E-3</v>
      </c>
      <c r="L14" s="80">
        <v>0.65359999999999996</v>
      </c>
      <c r="M14" s="104">
        <v>0.16350000000000001</v>
      </c>
      <c r="N14" s="114">
        <v>0.69969999999999999</v>
      </c>
      <c r="O14" s="141">
        <f t="shared" si="4"/>
        <v>8199.0480000000007</v>
      </c>
      <c r="P14" s="81">
        <v>34.32</v>
      </c>
      <c r="Q14" s="82">
        <f t="shared" si="0"/>
        <v>9.5333333333333332</v>
      </c>
      <c r="R14" s="141">
        <f t="shared" si="5"/>
        <v>9087.7559999999994</v>
      </c>
      <c r="S14" s="81">
        <v>38.04</v>
      </c>
      <c r="T14" s="82">
        <f t="shared" si="1"/>
        <v>10.566666666666666</v>
      </c>
      <c r="U14" s="49">
        <f t="shared" si="6"/>
        <v>11923.499</v>
      </c>
      <c r="V14" s="81">
        <v>49.91</v>
      </c>
      <c r="W14" s="82">
        <f t="shared" si="2"/>
        <v>13.863888888888887</v>
      </c>
      <c r="X14" s="84">
        <v>-22.8</v>
      </c>
      <c r="Y14" s="121">
        <v>-15.6</v>
      </c>
      <c r="Z14" s="49"/>
      <c r="AA14" s="26"/>
      <c r="AB14" s="27" t="s">
        <v>56</v>
      </c>
      <c r="AC14" s="153">
        <v>54306</v>
      </c>
      <c r="AD14" s="17">
        <f t="shared" si="3"/>
        <v>100</v>
      </c>
      <c r="AE14" s="18" t="str">
        <f t="shared" ref="AE14:AE40" si="7">IF(AD14=100,"ОК"," ")</f>
        <v>ОК</v>
      </c>
      <c r="AF14" s="8"/>
      <c r="AG14" s="8"/>
      <c r="AH14" s="8"/>
    </row>
    <row r="15" spans="1:34" x14ac:dyDescent="0.25">
      <c r="A15" s="72"/>
      <c r="B15" s="73"/>
      <c r="C15" s="73"/>
      <c r="D15" s="73"/>
      <c r="E15" s="168"/>
      <c r="F15" s="73"/>
      <c r="G15" s="73"/>
      <c r="H15" s="73"/>
      <c r="I15" s="73"/>
      <c r="J15" s="73"/>
      <c r="K15" s="73"/>
      <c r="L15" s="73"/>
      <c r="M15" s="103"/>
      <c r="N15" s="113"/>
      <c r="O15" s="139">
        <f t="shared" si="4"/>
        <v>8199.0480000000007</v>
      </c>
      <c r="P15" s="169">
        <v>34.32</v>
      </c>
      <c r="Q15" s="75">
        <f t="shared" si="0"/>
        <v>9.5333333333333332</v>
      </c>
      <c r="R15" s="139">
        <f t="shared" si="5"/>
        <v>9087.7559999999994</v>
      </c>
      <c r="S15" s="169">
        <v>38.04</v>
      </c>
      <c r="T15" s="75">
        <f t="shared" si="1"/>
        <v>10.566666666666666</v>
      </c>
      <c r="U15" s="74">
        <f t="shared" si="6"/>
        <v>11923.499</v>
      </c>
      <c r="V15" s="169">
        <v>49.91</v>
      </c>
      <c r="W15" s="75">
        <f t="shared" si="2"/>
        <v>13.863888888888887</v>
      </c>
      <c r="X15" s="76"/>
      <c r="Y15" s="77"/>
      <c r="Z15" s="74"/>
      <c r="AA15" s="78"/>
      <c r="AB15" s="79"/>
      <c r="AC15" s="151">
        <v>52395</v>
      </c>
      <c r="AD15" s="17">
        <f t="shared" si="3"/>
        <v>0</v>
      </c>
      <c r="AE15" s="18" t="str">
        <f t="shared" si="7"/>
        <v xml:space="preserve"> </v>
      </c>
      <c r="AF15" s="8"/>
      <c r="AG15" s="8"/>
      <c r="AH15" s="8"/>
    </row>
    <row r="16" spans="1:34" ht="15.75" thickBot="1" x14ac:dyDescent="0.3">
      <c r="A16" s="158"/>
      <c r="B16" s="159"/>
      <c r="C16" s="159"/>
      <c r="D16" s="159"/>
      <c r="E16" s="97"/>
      <c r="F16" s="159"/>
      <c r="G16" s="159"/>
      <c r="H16" s="159"/>
      <c r="I16" s="159"/>
      <c r="J16" s="159"/>
      <c r="K16" s="159"/>
      <c r="L16" s="159"/>
      <c r="M16" s="160"/>
      <c r="N16" s="161"/>
      <c r="O16" s="162">
        <f t="shared" si="4"/>
        <v>8199.0480000000007</v>
      </c>
      <c r="P16" s="163">
        <v>34.32</v>
      </c>
      <c r="Q16" s="164">
        <f t="shared" si="0"/>
        <v>9.5333333333333332</v>
      </c>
      <c r="R16" s="162">
        <f t="shared" si="5"/>
        <v>9087.7559999999994</v>
      </c>
      <c r="S16" s="163">
        <v>38.04</v>
      </c>
      <c r="T16" s="164">
        <f t="shared" si="1"/>
        <v>10.566666666666666</v>
      </c>
      <c r="U16" s="165">
        <f t="shared" si="6"/>
        <v>11923.499</v>
      </c>
      <c r="V16" s="163">
        <v>49.91</v>
      </c>
      <c r="W16" s="164">
        <f t="shared" si="2"/>
        <v>13.863888888888887</v>
      </c>
      <c r="X16" s="166"/>
      <c r="Y16" s="167"/>
      <c r="Z16" s="165"/>
      <c r="AA16" s="26"/>
      <c r="AB16" s="83"/>
      <c r="AC16" s="153">
        <v>50127</v>
      </c>
      <c r="AD16" s="17">
        <f t="shared" si="3"/>
        <v>0</v>
      </c>
      <c r="AE16" s="18" t="str">
        <f t="shared" si="7"/>
        <v xml:space="preserve"> </v>
      </c>
      <c r="AF16" s="8"/>
      <c r="AG16" s="8"/>
      <c r="AH16" s="8"/>
    </row>
    <row r="17" spans="1:34" x14ac:dyDescent="0.25">
      <c r="A17" s="63">
        <v>7</v>
      </c>
      <c r="B17" s="64">
        <v>95.971599999999995</v>
      </c>
      <c r="C17" s="64">
        <v>2.2464</v>
      </c>
      <c r="D17" s="64">
        <v>0.70130000000000003</v>
      </c>
      <c r="E17" s="64">
        <v>0.105</v>
      </c>
      <c r="F17" s="64">
        <v>0.1045</v>
      </c>
      <c r="G17" s="65">
        <v>5.0000000000000001E-3</v>
      </c>
      <c r="H17" s="65">
        <v>1.8599999999999998E-2</v>
      </c>
      <c r="I17" s="65">
        <v>1.3299999999999999E-2</v>
      </c>
      <c r="J17" s="65">
        <v>9.7999999999999997E-3</v>
      </c>
      <c r="K17" s="65">
        <v>6.0000000000000001E-3</v>
      </c>
      <c r="L17" s="65">
        <v>0.6522</v>
      </c>
      <c r="M17" s="105">
        <v>0.1663</v>
      </c>
      <c r="N17" s="115">
        <v>0.69969999999999999</v>
      </c>
      <c r="O17" s="142">
        <f t="shared" si="4"/>
        <v>8199.0480000000007</v>
      </c>
      <c r="P17" s="67">
        <v>34.32</v>
      </c>
      <c r="Q17" s="68">
        <f t="shared" si="0"/>
        <v>9.5333333333333332</v>
      </c>
      <c r="R17" s="142">
        <f t="shared" si="5"/>
        <v>9087.7559999999994</v>
      </c>
      <c r="S17" s="67">
        <v>38.04</v>
      </c>
      <c r="T17" s="68">
        <f t="shared" si="1"/>
        <v>10.566666666666666</v>
      </c>
      <c r="U17" s="66">
        <f t="shared" si="6"/>
        <v>11923.499</v>
      </c>
      <c r="V17" s="67">
        <v>49.91</v>
      </c>
      <c r="W17" s="68">
        <f t="shared" si="2"/>
        <v>13.863888888888887</v>
      </c>
      <c r="X17" s="69">
        <v>-20.399999999999999</v>
      </c>
      <c r="Y17" s="70">
        <v>-13.9</v>
      </c>
      <c r="Z17" s="66"/>
      <c r="AA17" s="48"/>
      <c r="AB17" s="71"/>
      <c r="AC17" s="154">
        <v>4330</v>
      </c>
      <c r="AD17" s="17">
        <f t="shared" si="3"/>
        <v>100</v>
      </c>
      <c r="AE17" s="18" t="str">
        <f t="shared" si="7"/>
        <v>ОК</v>
      </c>
      <c r="AF17" s="8"/>
      <c r="AG17" s="8"/>
      <c r="AH17" s="8"/>
    </row>
    <row r="18" spans="1:34" x14ac:dyDescent="0.25">
      <c r="A18" s="30">
        <v>8</v>
      </c>
      <c r="B18" s="10">
        <v>96.013300000000001</v>
      </c>
      <c r="C18" s="10">
        <v>2.2191999999999998</v>
      </c>
      <c r="D18" s="10">
        <v>0.6875</v>
      </c>
      <c r="E18" s="10">
        <v>0.10630000000000001</v>
      </c>
      <c r="F18" s="10">
        <v>0.10349999999999999</v>
      </c>
      <c r="G18" s="10">
        <v>2.7000000000000001E-3</v>
      </c>
      <c r="H18" s="10">
        <v>1.8599999999999998E-2</v>
      </c>
      <c r="I18" s="10">
        <v>1.29E-2</v>
      </c>
      <c r="J18" s="10">
        <v>9.9000000000000008E-3</v>
      </c>
      <c r="K18" s="10">
        <v>6.1000000000000004E-3</v>
      </c>
      <c r="L18" s="10">
        <v>0.65580000000000005</v>
      </c>
      <c r="M18" s="100">
        <v>0.16420000000000001</v>
      </c>
      <c r="N18" s="29">
        <v>0.69930000000000003</v>
      </c>
      <c r="O18" s="140">
        <f t="shared" si="4"/>
        <v>8194.2699999999986</v>
      </c>
      <c r="P18" s="11">
        <v>34.299999999999997</v>
      </c>
      <c r="Q18" s="33">
        <f t="shared" si="0"/>
        <v>9.5277777777777768</v>
      </c>
      <c r="R18" s="19">
        <f t="shared" si="5"/>
        <v>9082.978000000001</v>
      </c>
      <c r="S18" s="20">
        <v>38.020000000000003</v>
      </c>
      <c r="T18" s="33">
        <f t="shared" si="1"/>
        <v>10.561111111111112</v>
      </c>
      <c r="U18" s="19">
        <f t="shared" si="6"/>
        <v>11921.11</v>
      </c>
      <c r="V18" s="11">
        <v>49.9</v>
      </c>
      <c r="W18" s="33">
        <f t="shared" si="2"/>
        <v>13.861111111111111</v>
      </c>
      <c r="X18" s="23">
        <v>-22.1</v>
      </c>
      <c r="Y18" s="24">
        <v>-17.2</v>
      </c>
      <c r="Z18" s="19"/>
      <c r="AA18" s="20"/>
      <c r="AB18" s="24"/>
      <c r="AC18" s="152">
        <v>0</v>
      </c>
      <c r="AD18" s="17">
        <f t="shared" si="3"/>
        <v>100.00000000000001</v>
      </c>
      <c r="AE18" s="18" t="str">
        <f t="shared" si="7"/>
        <v>ОК</v>
      </c>
      <c r="AF18" s="8"/>
      <c r="AG18" s="8"/>
      <c r="AH18" s="8"/>
    </row>
    <row r="19" spans="1:34" x14ac:dyDescent="0.25">
      <c r="A19" s="30">
        <v>9</v>
      </c>
      <c r="B19" s="10">
        <v>96.038799999999995</v>
      </c>
      <c r="C19" s="10">
        <v>2.1993</v>
      </c>
      <c r="D19" s="10">
        <v>0.68479999999999996</v>
      </c>
      <c r="E19" s="10">
        <v>0.1062</v>
      </c>
      <c r="F19" s="10">
        <v>0.104</v>
      </c>
      <c r="G19" s="10">
        <v>3.0999999999999999E-3</v>
      </c>
      <c r="H19" s="10">
        <v>1.9099999999999999E-2</v>
      </c>
      <c r="I19" s="10">
        <v>1.35E-2</v>
      </c>
      <c r="J19" s="10">
        <v>1.06E-2</v>
      </c>
      <c r="K19" s="10">
        <v>6.0000000000000001E-3</v>
      </c>
      <c r="L19" s="10">
        <v>0.65410000000000001</v>
      </c>
      <c r="M19" s="100">
        <v>0.1605</v>
      </c>
      <c r="N19" s="29">
        <v>0.69920000000000004</v>
      </c>
      <c r="O19" s="140">
        <f t="shared" si="4"/>
        <v>8194.2699999999986</v>
      </c>
      <c r="P19" s="11">
        <v>34.299999999999997</v>
      </c>
      <c r="Q19" s="33">
        <f t="shared" si="0"/>
        <v>9.5277777777777768</v>
      </c>
      <c r="R19" s="19">
        <f t="shared" si="5"/>
        <v>9082.978000000001</v>
      </c>
      <c r="S19" s="20">
        <v>38.020000000000003</v>
      </c>
      <c r="T19" s="33">
        <f t="shared" si="1"/>
        <v>10.561111111111112</v>
      </c>
      <c r="U19" s="19">
        <f t="shared" si="6"/>
        <v>11921.11</v>
      </c>
      <c r="V19" s="11">
        <v>49.9</v>
      </c>
      <c r="W19" s="33">
        <f t="shared" si="2"/>
        <v>13.861111111111111</v>
      </c>
      <c r="X19" s="23">
        <v>-23.1</v>
      </c>
      <c r="Y19" s="24">
        <v>-17.5</v>
      </c>
      <c r="Z19" s="19" t="s">
        <v>58</v>
      </c>
      <c r="AA19" s="20" t="s">
        <v>59</v>
      </c>
      <c r="AB19" s="24"/>
      <c r="AC19" s="152">
        <v>0</v>
      </c>
      <c r="AD19" s="17">
        <f t="shared" si="3"/>
        <v>99.999999999999972</v>
      </c>
      <c r="AE19" s="18" t="str">
        <f t="shared" si="7"/>
        <v>ОК</v>
      </c>
      <c r="AF19" s="8"/>
      <c r="AG19" s="8"/>
      <c r="AH19" s="8"/>
    </row>
    <row r="20" spans="1:34" x14ac:dyDescent="0.25">
      <c r="A20" s="30">
        <v>10</v>
      </c>
      <c r="B20" s="10">
        <v>96.051199999999994</v>
      </c>
      <c r="C20" s="10">
        <v>2.1907999999999999</v>
      </c>
      <c r="D20" s="10">
        <v>0.68420000000000003</v>
      </c>
      <c r="E20" s="10">
        <v>0.1069</v>
      </c>
      <c r="F20" s="10">
        <v>0.1046</v>
      </c>
      <c r="G20" s="10">
        <v>2.5000000000000001E-3</v>
      </c>
      <c r="H20" s="10">
        <v>1.8800000000000001E-2</v>
      </c>
      <c r="I20" s="10">
        <v>1.3299999999999999E-2</v>
      </c>
      <c r="J20" s="10">
        <v>1.12E-2</v>
      </c>
      <c r="K20" s="10">
        <v>5.4999999999999997E-3</v>
      </c>
      <c r="L20" s="10">
        <v>0.65059999999999996</v>
      </c>
      <c r="M20" s="100">
        <v>0.16039999999999999</v>
      </c>
      <c r="N20" s="43">
        <v>0.69910000000000005</v>
      </c>
      <c r="O20" s="140">
        <f t="shared" si="4"/>
        <v>8194.2699999999986</v>
      </c>
      <c r="P20" s="44">
        <v>34.299999999999997</v>
      </c>
      <c r="Q20" s="33">
        <f t="shared" si="0"/>
        <v>9.5277777777777768</v>
      </c>
      <c r="R20" s="19">
        <f t="shared" si="5"/>
        <v>9082.978000000001</v>
      </c>
      <c r="S20" s="44">
        <v>38.020000000000003</v>
      </c>
      <c r="T20" s="33">
        <f t="shared" si="1"/>
        <v>10.561111111111112</v>
      </c>
      <c r="U20" s="19">
        <f t="shared" si="6"/>
        <v>11921.11</v>
      </c>
      <c r="V20" s="44">
        <v>49.9</v>
      </c>
      <c r="W20" s="33">
        <f t="shared" si="2"/>
        <v>13.861111111111111</v>
      </c>
      <c r="X20" s="54">
        <v>-22.4</v>
      </c>
      <c r="Y20" s="55">
        <v>-16.5</v>
      </c>
      <c r="Z20" s="19"/>
      <c r="AA20" s="20"/>
      <c r="AB20" s="24"/>
      <c r="AC20" s="152">
        <v>34833</v>
      </c>
      <c r="AD20" s="17">
        <f t="shared" si="3"/>
        <v>99.999999999999986</v>
      </c>
      <c r="AE20" s="18" t="str">
        <f t="shared" si="7"/>
        <v>ОК</v>
      </c>
      <c r="AF20" s="8"/>
      <c r="AG20" s="8"/>
      <c r="AH20" s="8"/>
    </row>
    <row r="21" spans="1:34" ht="15.75" thickBot="1" x14ac:dyDescent="0.3">
      <c r="A21" s="56">
        <v>11</v>
      </c>
      <c r="B21" s="86">
        <v>96.026399999999995</v>
      </c>
      <c r="C21" s="86">
        <v>2.2090999999999998</v>
      </c>
      <c r="D21" s="86">
        <v>0.68930000000000002</v>
      </c>
      <c r="E21" s="86">
        <v>0.1071</v>
      </c>
      <c r="F21" s="86">
        <v>0.10489999999999999</v>
      </c>
      <c r="G21" s="86">
        <v>2.5999999999999999E-3</v>
      </c>
      <c r="H21" s="86">
        <v>1.89E-2</v>
      </c>
      <c r="I21" s="86">
        <v>1.3299999999999999E-2</v>
      </c>
      <c r="J21" s="86">
        <v>1.0800000000000001E-2</v>
      </c>
      <c r="K21" s="86">
        <v>5.4999999999999997E-3</v>
      </c>
      <c r="L21" s="86">
        <v>0.65190000000000003</v>
      </c>
      <c r="M21" s="106">
        <v>0.16020000000000001</v>
      </c>
      <c r="N21" s="116">
        <v>0.69930000000000003</v>
      </c>
      <c r="O21" s="143">
        <f t="shared" si="4"/>
        <v>8196.6590000000015</v>
      </c>
      <c r="P21" s="87">
        <v>34.31</v>
      </c>
      <c r="Q21" s="59">
        <f t="shared" si="0"/>
        <v>9.5305555555555568</v>
      </c>
      <c r="R21" s="58">
        <f t="shared" si="5"/>
        <v>9082.978000000001</v>
      </c>
      <c r="S21" s="87">
        <v>38.020000000000003</v>
      </c>
      <c r="T21" s="59">
        <f t="shared" si="1"/>
        <v>10.561111111111112</v>
      </c>
      <c r="U21" s="58">
        <f t="shared" si="6"/>
        <v>11921.11</v>
      </c>
      <c r="V21" s="87">
        <v>49.9</v>
      </c>
      <c r="W21" s="59">
        <f t="shared" si="2"/>
        <v>13.861111111111111</v>
      </c>
      <c r="X21" s="88">
        <v>-23.1</v>
      </c>
      <c r="Y21" s="89">
        <v>-16</v>
      </c>
      <c r="Z21" s="58"/>
      <c r="AA21" s="61"/>
      <c r="AB21" s="62"/>
      <c r="AC21" s="155">
        <v>54098</v>
      </c>
      <c r="AD21" s="17">
        <f t="shared" si="3"/>
        <v>100.00000000000001</v>
      </c>
      <c r="AE21" s="18" t="str">
        <f t="shared" si="7"/>
        <v>ОК</v>
      </c>
      <c r="AF21" s="8"/>
      <c r="AG21" s="8"/>
      <c r="AH21" s="8"/>
    </row>
    <row r="22" spans="1:34" x14ac:dyDescent="0.25">
      <c r="A22" s="72">
        <v>12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07"/>
      <c r="N22" s="113"/>
      <c r="O22" s="144">
        <f t="shared" si="4"/>
        <v>8196.6590000000015</v>
      </c>
      <c r="P22" s="122">
        <v>34.31</v>
      </c>
      <c r="Q22" s="123">
        <f t="shared" si="0"/>
        <v>9.5305555555555568</v>
      </c>
      <c r="R22" s="124">
        <f t="shared" si="5"/>
        <v>9082.978000000001</v>
      </c>
      <c r="S22" s="122">
        <v>38.020000000000003</v>
      </c>
      <c r="T22" s="123">
        <f t="shared" si="1"/>
        <v>10.561111111111112</v>
      </c>
      <c r="U22" s="124">
        <f t="shared" si="6"/>
        <v>11921.11</v>
      </c>
      <c r="V22" s="122">
        <v>49.9</v>
      </c>
      <c r="W22" s="75">
        <f t="shared" si="2"/>
        <v>13.861111111111111</v>
      </c>
      <c r="X22" s="76"/>
      <c r="Y22" s="95"/>
      <c r="Z22" s="74"/>
      <c r="AA22" s="78"/>
      <c r="AB22" s="79"/>
      <c r="AC22" s="151">
        <v>53508</v>
      </c>
      <c r="AD22" s="17">
        <f t="shared" si="3"/>
        <v>0</v>
      </c>
      <c r="AE22" s="18" t="str">
        <f t="shared" si="7"/>
        <v xml:space="preserve"> </v>
      </c>
      <c r="AF22" s="8"/>
      <c r="AG22" s="8"/>
      <c r="AH22" s="8"/>
    </row>
    <row r="23" spans="1:34" ht="15.75" thickBot="1" x14ac:dyDescent="0.3">
      <c r="A23" s="31">
        <v>13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08"/>
      <c r="N23" s="114"/>
      <c r="O23" s="145">
        <f t="shared" si="4"/>
        <v>8196.6590000000015</v>
      </c>
      <c r="P23" s="125">
        <v>34.31</v>
      </c>
      <c r="Q23" s="82">
        <f t="shared" si="0"/>
        <v>9.5305555555555568</v>
      </c>
      <c r="R23" s="49">
        <f t="shared" si="5"/>
        <v>9082.978000000001</v>
      </c>
      <c r="S23" s="125">
        <v>38.020000000000003</v>
      </c>
      <c r="T23" s="82">
        <f t="shared" si="1"/>
        <v>10.561111111111112</v>
      </c>
      <c r="U23" s="49">
        <f t="shared" si="6"/>
        <v>11921.11</v>
      </c>
      <c r="V23" s="125">
        <v>49.9</v>
      </c>
      <c r="W23" s="82">
        <f>V21/3.6</f>
        <v>13.861111111111111</v>
      </c>
      <c r="X23" s="84"/>
      <c r="Y23" s="85"/>
      <c r="Z23" s="49"/>
      <c r="AA23" s="26"/>
      <c r="AB23" s="27"/>
      <c r="AC23" s="153">
        <v>53879</v>
      </c>
      <c r="AD23" s="17">
        <f t="shared" si="3"/>
        <v>0</v>
      </c>
      <c r="AE23" s="18" t="str">
        <f t="shared" si="7"/>
        <v xml:space="preserve"> </v>
      </c>
      <c r="AF23" s="8"/>
      <c r="AG23" s="8"/>
      <c r="AH23" s="8"/>
    </row>
    <row r="24" spans="1:34" x14ac:dyDescent="0.25">
      <c r="A24" s="63">
        <v>14</v>
      </c>
      <c r="B24" s="90">
        <v>96.015500000000003</v>
      </c>
      <c r="C24" s="90">
        <v>2.2039</v>
      </c>
      <c r="D24" s="90">
        <v>0.69610000000000005</v>
      </c>
      <c r="E24" s="90">
        <v>0.111</v>
      </c>
      <c r="F24" s="90">
        <v>0.10929999999999999</v>
      </c>
      <c r="G24" s="90">
        <v>2.7000000000000001E-3</v>
      </c>
      <c r="H24" s="90">
        <v>0.02</v>
      </c>
      <c r="I24" s="90">
        <v>1.41E-2</v>
      </c>
      <c r="J24" s="90">
        <v>1.11E-2</v>
      </c>
      <c r="K24" s="90">
        <v>5.4000000000000003E-3</v>
      </c>
      <c r="L24" s="90">
        <v>0.65139999999999998</v>
      </c>
      <c r="M24" s="109">
        <v>0.1595</v>
      </c>
      <c r="N24" s="117">
        <v>0.69950000000000001</v>
      </c>
      <c r="O24" s="142">
        <f t="shared" si="4"/>
        <v>8199.0480000000007</v>
      </c>
      <c r="P24" s="91">
        <v>34.32</v>
      </c>
      <c r="Q24" s="68">
        <f t="shared" si="0"/>
        <v>9.5333333333333332</v>
      </c>
      <c r="R24" s="142">
        <f t="shared" si="5"/>
        <v>9087.7559999999994</v>
      </c>
      <c r="S24" s="91">
        <v>38.04</v>
      </c>
      <c r="T24" s="68">
        <f t="shared" si="1"/>
        <v>10.566666666666666</v>
      </c>
      <c r="U24" s="66">
        <f t="shared" si="6"/>
        <v>11923.499</v>
      </c>
      <c r="V24" s="91">
        <v>49.91</v>
      </c>
      <c r="W24" s="68">
        <f t="shared" si="2"/>
        <v>13.863888888888887</v>
      </c>
      <c r="X24" s="92">
        <v>-21.8</v>
      </c>
      <c r="Y24" s="93">
        <v>-13.5</v>
      </c>
      <c r="Z24" s="66"/>
      <c r="AA24" s="48"/>
      <c r="AB24" s="71"/>
      <c r="AC24" s="154">
        <v>51640</v>
      </c>
      <c r="AD24" s="17">
        <f t="shared" si="3"/>
        <v>100</v>
      </c>
      <c r="AE24" s="18" t="str">
        <f t="shared" si="7"/>
        <v>ОК</v>
      </c>
      <c r="AF24" s="8"/>
      <c r="AG24" s="8"/>
      <c r="AH24" s="8"/>
    </row>
    <row r="25" spans="1:34" x14ac:dyDescent="0.25">
      <c r="A25" s="30">
        <v>15</v>
      </c>
      <c r="B25" s="10">
        <v>96.0625</v>
      </c>
      <c r="C25" s="10">
        <v>2.1716000000000002</v>
      </c>
      <c r="D25" s="10">
        <v>0.68369999999999997</v>
      </c>
      <c r="E25" s="10">
        <v>0.10929999999999999</v>
      </c>
      <c r="F25" s="10">
        <v>0.108</v>
      </c>
      <c r="G25" s="10">
        <v>2.8E-3</v>
      </c>
      <c r="H25" s="10">
        <v>1.9699999999999999E-2</v>
      </c>
      <c r="I25" s="10">
        <v>1.4E-2</v>
      </c>
      <c r="J25" s="10">
        <v>1.23E-2</v>
      </c>
      <c r="K25" s="10">
        <v>6.3E-3</v>
      </c>
      <c r="L25" s="10">
        <v>0.65300000000000002</v>
      </c>
      <c r="M25" s="10">
        <v>0.15679999999999999</v>
      </c>
      <c r="N25" s="29">
        <v>0.69910000000000005</v>
      </c>
      <c r="O25" s="140">
        <f t="shared" si="4"/>
        <v>8194.2699999999986</v>
      </c>
      <c r="P25" s="11">
        <v>34.299999999999997</v>
      </c>
      <c r="Q25" s="33">
        <f t="shared" si="0"/>
        <v>9.5277777777777768</v>
      </c>
      <c r="R25" s="140">
        <f t="shared" si="5"/>
        <v>9082.978000000001</v>
      </c>
      <c r="S25" s="20">
        <v>38.020000000000003</v>
      </c>
      <c r="T25" s="33">
        <f t="shared" si="1"/>
        <v>10.561111111111112</v>
      </c>
      <c r="U25" s="19">
        <f t="shared" si="6"/>
        <v>11921.11</v>
      </c>
      <c r="V25" s="11">
        <v>49.9</v>
      </c>
      <c r="W25" s="33">
        <f t="shared" si="2"/>
        <v>13.861111111111111</v>
      </c>
      <c r="X25" s="23">
        <v>-22.7</v>
      </c>
      <c r="Y25" s="24">
        <v>-16.2</v>
      </c>
      <c r="Z25" s="19"/>
      <c r="AA25" s="20"/>
      <c r="AB25" s="24"/>
      <c r="AC25" s="152">
        <v>51399</v>
      </c>
      <c r="AD25" s="17">
        <f t="shared" si="3"/>
        <v>100</v>
      </c>
      <c r="AE25" s="18" t="str">
        <f t="shared" si="7"/>
        <v>ОК</v>
      </c>
      <c r="AF25" s="8"/>
      <c r="AG25" s="8"/>
      <c r="AH25" s="8"/>
    </row>
    <row r="26" spans="1:34" x14ac:dyDescent="0.25">
      <c r="A26" s="30">
        <v>16</v>
      </c>
      <c r="B26" s="10">
        <v>96.069599999999994</v>
      </c>
      <c r="C26" s="10">
        <v>2.1642000000000001</v>
      </c>
      <c r="D26" s="10">
        <v>0.68540000000000001</v>
      </c>
      <c r="E26" s="10">
        <v>0.10929999999999999</v>
      </c>
      <c r="F26" s="10">
        <v>0.1081</v>
      </c>
      <c r="G26" s="10">
        <v>2.7000000000000001E-3</v>
      </c>
      <c r="H26" s="10">
        <v>2.0400000000000001E-2</v>
      </c>
      <c r="I26" s="10">
        <v>1.4500000000000001E-2</v>
      </c>
      <c r="J26" s="10">
        <v>1.1599999999999999E-2</v>
      </c>
      <c r="K26" s="10">
        <v>6.4999999999999997E-3</v>
      </c>
      <c r="L26" s="10">
        <v>0.65280000000000005</v>
      </c>
      <c r="M26" s="10">
        <v>0.15490000000000001</v>
      </c>
      <c r="N26" s="29">
        <v>0.69910000000000005</v>
      </c>
      <c r="O26" s="140">
        <f t="shared" si="4"/>
        <v>8194.2699999999986</v>
      </c>
      <c r="P26" s="11">
        <v>34.299999999999997</v>
      </c>
      <c r="Q26" s="33">
        <f t="shared" si="0"/>
        <v>9.5277777777777768</v>
      </c>
      <c r="R26" s="140">
        <f t="shared" si="5"/>
        <v>9082.978000000001</v>
      </c>
      <c r="S26" s="20">
        <v>38.020000000000003</v>
      </c>
      <c r="T26" s="33">
        <f t="shared" si="1"/>
        <v>10.561111111111112</v>
      </c>
      <c r="U26" s="19">
        <f t="shared" si="6"/>
        <v>11921.11</v>
      </c>
      <c r="V26" s="11">
        <v>49.9</v>
      </c>
      <c r="W26" s="33">
        <f t="shared" si="2"/>
        <v>13.861111111111111</v>
      </c>
      <c r="X26" s="23">
        <v>-22.5</v>
      </c>
      <c r="Y26" s="24">
        <v>-16.3</v>
      </c>
      <c r="Z26" s="19"/>
      <c r="AA26" s="20"/>
      <c r="AB26" s="24"/>
      <c r="AC26" s="152">
        <v>52425</v>
      </c>
      <c r="AD26" s="17">
        <f t="shared" si="3"/>
        <v>99.999999999999986</v>
      </c>
      <c r="AE26" s="18" t="str">
        <f t="shared" si="7"/>
        <v>ОК</v>
      </c>
      <c r="AF26" s="8"/>
      <c r="AG26" s="8"/>
      <c r="AH26" s="8"/>
    </row>
    <row r="27" spans="1:34" x14ac:dyDescent="0.25">
      <c r="A27" s="30">
        <v>17</v>
      </c>
      <c r="B27" s="127">
        <v>96.106800000000007</v>
      </c>
      <c r="C27" s="127">
        <v>2.137</v>
      </c>
      <c r="D27" s="127">
        <v>0.67479999999999996</v>
      </c>
      <c r="E27" s="128">
        <v>0.1074</v>
      </c>
      <c r="F27" s="127">
        <v>0.10639999999999999</v>
      </c>
      <c r="G27" s="129">
        <v>3.5999999999999999E-3</v>
      </c>
      <c r="H27" s="129">
        <v>1.9699999999999999E-2</v>
      </c>
      <c r="I27" s="129">
        <v>1.41E-2</v>
      </c>
      <c r="J27" s="129">
        <v>1.2699999999999999E-2</v>
      </c>
      <c r="K27" s="129">
        <v>6.1999999999999998E-3</v>
      </c>
      <c r="L27" s="129">
        <v>0.65739999999999998</v>
      </c>
      <c r="M27" s="42">
        <v>0.15390000000000001</v>
      </c>
      <c r="N27" s="43">
        <v>0.69879999999999998</v>
      </c>
      <c r="O27" s="140">
        <f t="shared" si="4"/>
        <v>8191.8810000000003</v>
      </c>
      <c r="P27" s="44">
        <v>34.29</v>
      </c>
      <c r="Q27" s="33">
        <f t="shared" si="0"/>
        <v>9.5250000000000004</v>
      </c>
      <c r="R27" s="140">
        <f t="shared" si="5"/>
        <v>9078.2000000000007</v>
      </c>
      <c r="S27" s="44">
        <v>38</v>
      </c>
      <c r="T27" s="33">
        <f t="shared" si="1"/>
        <v>10.555555555555555</v>
      </c>
      <c r="U27" s="19">
        <f t="shared" si="6"/>
        <v>11918.721</v>
      </c>
      <c r="V27" s="44">
        <v>49.89</v>
      </c>
      <c r="W27" s="33">
        <f t="shared" si="2"/>
        <v>13.858333333333333</v>
      </c>
      <c r="X27" s="54">
        <v>-23.1</v>
      </c>
      <c r="Y27" s="55">
        <v>-16.7</v>
      </c>
      <c r="Z27" s="19"/>
      <c r="AA27" s="20"/>
      <c r="AB27" s="24"/>
      <c r="AC27" s="152">
        <v>52538</v>
      </c>
      <c r="AD27" s="17">
        <f t="shared" si="3"/>
        <v>100</v>
      </c>
      <c r="AE27" s="18" t="str">
        <f t="shared" si="7"/>
        <v>ОК</v>
      </c>
      <c r="AF27" s="8"/>
      <c r="AG27" s="8"/>
      <c r="AH27" s="8"/>
    </row>
    <row r="28" spans="1:34" ht="15.75" thickBot="1" x14ac:dyDescent="0.3">
      <c r="A28" s="56">
        <v>18</v>
      </c>
      <c r="B28" s="132">
        <v>96.106099999999998</v>
      </c>
      <c r="C28" s="132">
        <v>2.137</v>
      </c>
      <c r="D28" s="132">
        <v>0.67500000000000004</v>
      </c>
      <c r="E28" s="132">
        <v>0.108</v>
      </c>
      <c r="F28" s="132">
        <v>0.1066</v>
      </c>
      <c r="G28" s="133">
        <v>3.0999999999999999E-3</v>
      </c>
      <c r="H28" s="133">
        <v>2.0199999999999999E-2</v>
      </c>
      <c r="I28" s="133">
        <v>1.43E-2</v>
      </c>
      <c r="J28" s="133">
        <v>1.44E-2</v>
      </c>
      <c r="K28" s="133">
        <v>6.0000000000000001E-3</v>
      </c>
      <c r="L28" s="133">
        <v>0.65539999999999998</v>
      </c>
      <c r="M28" s="134">
        <v>0.15390000000000001</v>
      </c>
      <c r="N28" s="135">
        <v>0.69879999999999998</v>
      </c>
      <c r="O28" s="141">
        <f t="shared" si="4"/>
        <v>8191.8810000000003</v>
      </c>
      <c r="P28" s="125">
        <v>34.29</v>
      </c>
      <c r="Q28" s="82">
        <f t="shared" si="0"/>
        <v>9.5250000000000004</v>
      </c>
      <c r="R28" s="141">
        <f t="shared" si="5"/>
        <v>9080.5889999999999</v>
      </c>
      <c r="S28" s="136">
        <v>38.01</v>
      </c>
      <c r="T28" s="82">
        <f t="shared" si="1"/>
        <v>10.558333333333332</v>
      </c>
      <c r="U28" s="49">
        <f t="shared" si="6"/>
        <v>11921.11</v>
      </c>
      <c r="V28" s="125">
        <v>49.9</v>
      </c>
      <c r="W28" s="82">
        <f t="shared" si="2"/>
        <v>13.861111111111111</v>
      </c>
      <c r="X28" s="137">
        <v>-23.1</v>
      </c>
      <c r="Y28" s="138">
        <v>-14.2</v>
      </c>
      <c r="Z28" s="58"/>
      <c r="AA28" s="61"/>
      <c r="AB28" s="62"/>
      <c r="AC28" s="155">
        <v>51685</v>
      </c>
      <c r="AD28" s="17">
        <f t="shared" si="3"/>
        <v>100</v>
      </c>
      <c r="AE28" s="18" t="str">
        <f t="shared" si="7"/>
        <v>ОК</v>
      </c>
      <c r="AF28" s="8"/>
      <c r="AG28" s="8"/>
      <c r="AH28" s="8"/>
    </row>
    <row r="29" spans="1:34" x14ac:dyDescent="0.25">
      <c r="A29" s="72">
        <v>19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103"/>
      <c r="N29" s="113"/>
      <c r="O29" s="172">
        <f t="shared" ref="O29:O30" si="8">P29*238.9</f>
        <v>8191.8810000000003</v>
      </c>
      <c r="P29" s="44">
        <v>34.29</v>
      </c>
      <c r="Q29" s="33">
        <f t="shared" ref="Q29:Q30" si="9">P29/3.6</f>
        <v>9.5250000000000004</v>
      </c>
      <c r="R29" s="140">
        <f t="shared" ref="R29:R30" si="10">S29*238.9</f>
        <v>9080.5889999999999</v>
      </c>
      <c r="S29" s="173">
        <v>38.01</v>
      </c>
      <c r="T29" s="33">
        <f t="shared" ref="T29:T30" si="11">S29/3.6</f>
        <v>10.558333333333332</v>
      </c>
      <c r="U29" s="19">
        <f t="shared" ref="U29:U30" si="12">V29*238.9</f>
        <v>11921.11</v>
      </c>
      <c r="V29" s="44">
        <v>49.9</v>
      </c>
      <c r="W29" s="68">
        <f t="shared" ref="W29:W30" si="13">V29/3.6</f>
        <v>13.861111111111111</v>
      </c>
      <c r="X29" s="76"/>
      <c r="Y29" s="77"/>
      <c r="Z29" s="74"/>
      <c r="AA29" s="78"/>
      <c r="AB29" s="79"/>
      <c r="AC29" s="151">
        <v>51142</v>
      </c>
      <c r="AD29" s="17">
        <f t="shared" si="3"/>
        <v>0</v>
      </c>
      <c r="AE29" s="18" t="str">
        <f t="shared" si="7"/>
        <v xml:space="preserve"> </v>
      </c>
      <c r="AF29" s="8"/>
      <c r="AG29" s="8"/>
      <c r="AH29" s="8"/>
    </row>
    <row r="30" spans="1:34" ht="15.75" thickBot="1" x14ac:dyDescent="0.3">
      <c r="A30" s="31">
        <v>20</v>
      </c>
      <c r="B30" s="80"/>
      <c r="C30" s="80"/>
      <c r="D30" s="80"/>
      <c r="E30" s="97"/>
      <c r="F30" s="80"/>
      <c r="G30" s="80"/>
      <c r="H30" s="80"/>
      <c r="I30" s="80"/>
      <c r="J30" s="80"/>
      <c r="K30" s="80"/>
      <c r="L30" s="80"/>
      <c r="M30" s="104"/>
      <c r="N30" s="114"/>
      <c r="O30" s="162">
        <f t="shared" si="8"/>
        <v>8191.8810000000003</v>
      </c>
      <c r="P30" s="170">
        <v>34.29</v>
      </c>
      <c r="Q30" s="164">
        <f t="shared" si="9"/>
        <v>9.5250000000000004</v>
      </c>
      <c r="R30" s="162">
        <f t="shared" si="10"/>
        <v>9080.5889999999999</v>
      </c>
      <c r="S30" s="171">
        <v>38.01</v>
      </c>
      <c r="T30" s="164">
        <f t="shared" si="11"/>
        <v>10.558333333333332</v>
      </c>
      <c r="U30" s="165">
        <f t="shared" si="12"/>
        <v>11921.11</v>
      </c>
      <c r="V30" s="170">
        <v>49.9</v>
      </c>
      <c r="W30" s="164">
        <f t="shared" si="13"/>
        <v>13.861111111111111</v>
      </c>
      <c r="X30" s="84"/>
      <c r="Y30" s="85"/>
      <c r="Z30" s="49"/>
      <c r="AA30" s="26"/>
      <c r="AB30" s="83"/>
      <c r="AC30" s="153">
        <v>50682</v>
      </c>
      <c r="AD30" s="17">
        <f t="shared" si="3"/>
        <v>0</v>
      </c>
      <c r="AE30" s="18" t="str">
        <f t="shared" ref="AE30" si="14">IF(AD30=100,"ОК"," ")</f>
        <v xml:space="preserve"> </v>
      </c>
      <c r="AF30" s="8"/>
      <c r="AG30" s="8"/>
      <c r="AH30" s="8"/>
    </row>
    <row r="31" spans="1:34" x14ac:dyDescent="0.25">
      <c r="A31" s="63">
        <v>21</v>
      </c>
      <c r="B31" s="65">
        <v>96.070999999999998</v>
      </c>
      <c r="C31" s="65">
        <v>2.1625000000000001</v>
      </c>
      <c r="D31" s="65">
        <v>0.68110000000000004</v>
      </c>
      <c r="E31" s="34">
        <v>0.10929999999999999</v>
      </c>
      <c r="F31" s="65">
        <v>0.108</v>
      </c>
      <c r="G31" s="65">
        <v>3.5000000000000001E-3</v>
      </c>
      <c r="H31" s="65">
        <v>2.0199999999999999E-2</v>
      </c>
      <c r="I31" s="65">
        <v>1.44E-2</v>
      </c>
      <c r="J31" s="65">
        <v>1.4500000000000001E-2</v>
      </c>
      <c r="K31" s="65">
        <v>6.1000000000000004E-3</v>
      </c>
      <c r="L31" s="65">
        <v>0.65259999999999996</v>
      </c>
      <c r="M31" s="105">
        <v>0.15679999999999999</v>
      </c>
      <c r="N31" s="115">
        <v>0.69910000000000005</v>
      </c>
      <c r="O31" s="142">
        <f t="shared" si="4"/>
        <v>8194.2699999999986</v>
      </c>
      <c r="P31" s="67">
        <v>34.299999999999997</v>
      </c>
      <c r="Q31" s="68">
        <f t="shared" si="0"/>
        <v>9.5277777777777768</v>
      </c>
      <c r="R31" s="66">
        <f t="shared" si="5"/>
        <v>9082.978000000001</v>
      </c>
      <c r="S31" s="67">
        <v>38.020000000000003</v>
      </c>
      <c r="T31" s="68">
        <f t="shared" si="1"/>
        <v>10.561111111111112</v>
      </c>
      <c r="U31" s="66">
        <f t="shared" si="6"/>
        <v>11921.11</v>
      </c>
      <c r="V31" s="67">
        <v>49.9</v>
      </c>
      <c r="W31" s="68">
        <f t="shared" si="2"/>
        <v>13.861111111111111</v>
      </c>
      <c r="X31" s="69">
        <v>-22.7</v>
      </c>
      <c r="Y31" s="70">
        <v>-16.2</v>
      </c>
      <c r="Z31" s="66"/>
      <c r="AA31" s="48"/>
      <c r="AB31" s="71"/>
      <c r="AC31" s="154">
        <v>51673</v>
      </c>
      <c r="AD31" s="17">
        <f t="shared" si="3"/>
        <v>100.00000000000001</v>
      </c>
      <c r="AE31" s="18" t="str">
        <f t="shared" si="7"/>
        <v>ОК</v>
      </c>
      <c r="AF31" s="8"/>
      <c r="AG31" s="8"/>
      <c r="AH31" s="8"/>
    </row>
    <row r="32" spans="1:34" x14ac:dyDescent="0.25">
      <c r="A32" s="30">
        <v>22</v>
      </c>
      <c r="B32" s="10">
        <v>96.020200000000003</v>
      </c>
      <c r="C32" s="10">
        <v>2.1878000000000002</v>
      </c>
      <c r="D32" s="10">
        <v>0.69530000000000003</v>
      </c>
      <c r="E32" s="10">
        <v>0.1125</v>
      </c>
      <c r="F32" s="10">
        <v>0.1124</v>
      </c>
      <c r="G32" s="10">
        <v>2.8999999999999998E-3</v>
      </c>
      <c r="H32" s="10">
        <v>2.1700000000000001E-2</v>
      </c>
      <c r="I32" s="10">
        <v>1.5699999999999999E-2</v>
      </c>
      <c r="J32" s="10">
        <v>1.7000000000000001E-2</v>
      </c>
      <c r="K32" s="10">
        <v>5.7000000000000002E-3</v>
      </c>
      <c r="L32" s="10">
        <v>0.64490000000000003</v>
      </c>
      <c r="M32" s="10">
        <v>0.16389999999999999</v>
      </c>
      <c r="N32" s="29">
        <v>0.69979999999999998</v>
      </c>
      <c r="O32" s="140">
        <f t="shared" si="4"/>
        <v>8201.4369999999999</v>
      </c>
      <c r="P32" s="20">
        <v>34.33</v>
      </c>
      <c r="Q32" s="33">
        <f t="shared" si="0"/>
        <v>9.5361111111111097</v>
      </c>
      <c r="R32" s="140">
        <f t="shared" si="5"/>
        <v>9090.1450000000004</v>
      </c>
      <c r="S32" s="20">
        <v>38.049999999999997</v>
      </c>
      <c r="T32" s="33">
        <f t="shared" si="1"/>
        <v>10.569444444444443</v>
      </c>
      <c r="U32" s="19">
        <f t="shared" si="6"/>
        <v>11925.888000000001</v>
      </c>
      <c r="V32" s="20">
        <v>49.92</v>
      </c>
      <c r="W32" s="33">
        <f t="shared" si="2"/>
        <v>13.866666666666667</v>
      </c>
      <c r="X32" s="23">
        <v>-23.1</v>
      </c>
      <c r="Y32" s="24">
        <v>-17.8</v>
      </c>
      <c r="Z32" s="19"/>
      <c r="AA32" s="20"/>
      <c r="AB32" s="24"/>
      <c r="AC32" s="152">
        <v>53132</v>
      </c>
      <c r="AD32" s="17">
        <f t="shared" si="3"/>
        <v>99.999999999999986</v>
      </c>
      <c r="AE32" s="18" t="str">
        <f t="shared" si="7"/>
        <v>ОК</v>
      </c>
      <c r="AF32" s="8"/>
      <c r="AG32" s="8"/>
      <c r="AH32" s="8"/>
    </row>
    <row r="33" spans="1:34" x14ac:dyDescent="0.25">
      <c r="A33" s="30">
        <v>23</v>
      </c>
      <c r="B33" s="10">
        <v>96.158699999999996</v>
      </c>
      <c r="C33" s="10">
        <v>2.1034000000000002</v>
      </c>
      <c r="D33" s="10">
        <v>0.66369999999999996</v>
      </c>
      <c r="E33" s="10">
        <v>0.10580000000000001</v>
      </c>
      <c r="F33" s="10">
        <v>0.10580000000000001</v>
      </c>
      <c r="G33" s="10">
        <v>2.5000000000000001E-3</v>
      </c>
      <c r="H33" s="10">
        <v>2.0299999999999999E-2</v>
      </c>
      <c r="I33" s="10">
        <v>1.47E-2</v>
      </c>
      <c r="J33" s="10">
        <v>1.5800000000000002E-2</v>
      </c>
      <c r="K33" s="10">
        <v>5.4000000000000003E-3</v>
      </c>
      <c r="L33" s="10">
        <v>0.64490000000000003</v>
      </c>
      <c r="M33" s="10">
        <v>0.159</v>
      </c>
      <c r="N33" s="29">
        <v>0.69850000000000001</v>
      </c>
      <c r="O33" s="140">
        <f t="shared" si="4"/>
        <v>8189.4920000000002</v>
      </c>
      <c r="P33" s="20">
        <v>34.28</v>
      </c>
      <c r="Q33" s="33">
        <f t="shared" si="0"/>
        <v>9.5222222222222221</v>
      </c>
      <c r="R33" s="140">
        <f t="shared" si="5"/>
        <v>9075.8110000000015</v>
      </c>
      <c r="S33" s="20">
        <v>37.99</v>
      </c>
      <c r="T33" s="33">
        <f t="shared" si="1"/>
        <v>10.552777777777779</v>
      </c>
      <c r="U33" s="19">
        <f t="shared" si="6"/>
        <v>11918.721</v>
      </c>
      <c r="V33" s="20">
        <v>49.89</v>
      </c>
      <c r="W33" s="33">
        <f t="shared" si="2"/>
        <v>13.858333333333333</v>
      </c>
      <c r="X33" s="23">
        <v>-23.1</v>
      </c>
      <c r="Y33" s="24">
        <v>-17.2</v>
      </c>
      <c r="Z33" s="19"/>
      <c r="AA33" s="20"/>
      <c r="AB33" s="24"/>
      <c r="AC33" s="152">
        <v>53087</v>
      </c>
      <c r="AD33" s="17">
        <f t="shared" si="3"/>
        <v>100.00000000000001</v>
      </c>
      <c r="AE33" s="18" t="str">
        <f>IF(AD33=100,"ОК"," ")</f>
        <v>ОК</v>
      </c>
      <c r="AF33" s="8"/>
      <c r="AG33" s="8"/>
      <c r="AH33" s="8"/>
    </row>
    <row r="34" spans="1:34" x14ac:dyDescent="0.25">
      <c r="A34" s="30">
        <v>24</v>
      </c>
      <c r="B34" s="35">
        <v>96.256299999999996</v>
      </c>
      <c r="C34" s="35">
        <v>2.0455999999999999</v>
      </c>
      <c r="D34" s="35">
        <v>0.64100000000000001</v>
      </c>
      <c r="E34" s="34">
        <v>0.10249999999999999</v>
      </c>
      <c r="F34" s="35">
        <v>0.1019</v>
      </c>
      <c r="G34" s="35">
        <v>2.8E-3</v>
      </c>
      <c r="H34" s="35">
        <v>1.9800000000000002E-2</v>
      </c>
      <c r="I34" s="35">
        <v>1.4E-2</v>
      </c>
      <c r="J34" s="35">
        <v>1.61E-2</v>
      </c>
      <c r="K34" s="35">
        <v>5.5999999999999999E-3</v>
      </c>
      <c r="L34" s="35">
        <v>0.64300000000000002</v>
      </c>
      <c r="M34" s="110">
        <v>0.15140000000000001</v>
      </c>
      <c r="N34" s="118">
        <v>0.69769999999999999</v>
      </c>
      <c r="O34" s="140">
        <f t="shared" si="4"/>
        <v>8182.3249999999998</v>
      </c>
      <c r="P34" s="37">
        <v>34.25</v>
      </c>
      <c r="Q34" s="33">
        <f t="shared" si="0"/>
        <v>9.5138888888888893</v>
      </c>
      <c r="R34" s="140">
        <f t="shared" si="5"/>
        <v>9068.6440000000002</v>
      </c>
      <c r="S34" s="37">
        <v>37.96</v>
      </c>
      <c r="T34" s="33">
        <f t="shared" si="1"/>
        <v>10.544444444444444</v>
      </c>
      <c r="U34" s="19">
        <f t="shared" si="6"/>
        <v>11916.332</v>
      </c>
      <c r="V34" s="37">
        <v>49.88</v>
      </c>
      <c r="W34" s="33">
        <f t="shared" si="2"/>
        <v>13.855555555555556</v>
      </c>
      <c r="X34" s="52">
        <v>-23.1</v>
      </c>
      <c r="Y34" s="53">
        <v>-17</v>
      </c>
      <c r="Z34" s="19"/>
      <c r="AA34" s="20"/>
      <c r="AB34" s="24"/>
      <c r="AC34" s="152">
        <v>53746</v>
      </c>
      <c r="AD34" s="17">
        <f t="shared" si="3"/>
        <v>99.999999999999986</v>
      </c>
      <c r="AE34" s="18" t="str">
        <f t="shared" si="7"/>
        <v>ОК</v>
      </c>
      <c r="AF34" s="8"/>
      <c r="AG34" s="8"/>
      <c r="AH34" s="8"/>
    </row>
    <row r="35" spans="1:34" ht="15.75" thickBot="1" x14ac:dyDescent="0.3">
      <c r="A35" s="56">
        <v>25</v>
      </c>
      <c r="B35" s="36">
        <v>96.219899999999996</v>
      </c>
      <c r="C35" s="36">
        <v>2.0667</v>
      </c>
      <c r="D35" s="36">
        <v>0.64839999999999998</v>
      </c>
      <c r="E35" s="57">
        <v>0.1038</v>
      </c>
      <c r="F35" s="36">
        <v>0.1028</v>
      </c>
      <c r="G35" s="36">
        <v>3.0999999999999999E-3</v>
      </c>
      <c r="H35" s="36">
        <v>1.95E-2</v>
      </c>
      <c r="I35" s="36">
        <v>1.3899999999999999E-2</v>
      </c>
      <c r="J35" s="36">
        <v>1.52E-2</v>
      </c>
      <c r="K35" s="36">
        <v>5.4000000000000003E-3</v>
      </c>
      <c r="L35" s="36">
        <v>0.64829999999999999</v>
      </c>
      <c r="M35" s="102">
        <v>0.153</v>
      </c>
      <c r="N35" s="112">
        <v>0.69789999999999996</v>
      </c>
      <c r="O35" s="145">
        <f t="shared" si="4"/>
        <v>8182.3249999999998</v>
      </c>
      <c r="P35" s="81">
        <v>34.25</v>
      </c>
      <c r="Q35" s="82">
        <f t="shared" si="0"/>
        <v>9.5138888888888893</v>
      </c>
      <c r="R35" s="49">
        <f t="shared" si="5"/>
        <v>9071.0329999999994</v>
      </c>
      <c r="S35" s="81">
        <v>37.97</v>
      </c>
      <c r="T35" s="82">
        <f t="shared" si="1"/>
        <v>10.547222222222222</v>
      </c>
      <c r="U35" s="49">
        <f t="shared" si="6"/>
        <v>11916.332</v>
      </c>
      <c r="V35" s="81">
        <v>49.88</v>
      </c>
      <c r="W35" s="82">
        <f t="shared" si="2"/>
        <v>13.855555555555556</v>
      </c>
      <c r="X35" s="60">
        <v>-23.1</v>
      </c>
      <c r="Y35" s="96">
        <v>-17</v>
      </c>
      <c r="Z35" s="58"/>
      <c r="AA35" s="61"/>
      <c r="AB35" s="62"/>
      <c r="AC35" s="155">
        <v>52923</v>
      </c>
      <c r="AD35" s="17">
        <f t="shared" si="3"/>
        <v>100</v>
      </c>
      <c r="AE35" s="18" t="str">
        <f t="shared" si="7"/>
        <v>ОК</v>
      </c>
      <c r="AF35" s="8"/>
      <c r="AG35" s="8"/>
      <c r="AH35" s="8"/>
    </row>
    <row r="36" spans="1:34" x14ac:dyDescent="0.25">
      <c r="A36" s="72">
        <v>26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103"/>
      <c r="N36" s="113"/>
      <c r="O36" s="177">
        <f t="shared" ref="O36:O40" si="15">P36*238.9</f>
        <v>8182.3249999999998</v>
      </c>
      <c r="P36" s="147">
        <v>34.25</v>
      </c>
      <c r="Q36" s="148">
        <f t="shared" ref="Q36:Q40" si="16">P36/3.6</f>
        <v>9.5138888888888893</v>
      </c>
      <c r="R36" s="146">
        <f t="shared" ref="R36:R40" si="17">S36*238.9</f>
        <v>9071.0329999999994</v>
      </c>
      <c r="S36" s="147">
        <v>37.97</v>
      </c>
      <c r="T36" s="148">
        <f t="shared" ref="T36:T40" si="18">S36/3.6</f>
        <v>10.547222222222222</v>
      </c>
      <c r="U36" s="146">
        <f t="shared" ref="U36:U40" si="19">V36*238.9</f>
        <v>11916.332</v>
      </c>
      <c r="V36" s="147">
        <v>49.88</v>
      </c>
      <c r="W36" s="148">
        <f t="shared" ref="W36:W40" si="20">V36/3.6</f>
        <v>13.855555555555556</v>
      </c>
      <c r="X36" s="76"/>
      <c r="Y36" s="77"/>
      <c r="Z36" s="98"/>
      <c r="AA36" s="99"/>
      <c r="AB36" s="79"/>
      <c r="AC36" s="151">
        <v>50977</v>
      </c>
      <c r="AD36" s="17">
        <f t="shared" si="3"/>
        <v>0</v>
      </c>
      <c r="AE36" s="18" t="str">
        <f t="shared" si="7"/>
        <v xml:space="preserve"> </v>
      </c>
      <c r="AF36" s="8"/>
      <c r="AG36" s="8"/>
      <c r="AH36" s="8"/>
    </row>
    <row r="37" spans="1:34" ht="15.75" thickBot="1" x14ac:dyDescent="0.3">
      <c r="A37" s="31">
        <v>27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104"/>
      <c r="N37" s="114"/>
      <c r="O37" s="145">
        <f t="shared" si="15"/>
        <v>8182.3249999999998</v>
      </c>
      <c r="P37" s="81">
        <v>34.25</v>
      </c>
      <c r="Q37" s="82">
        <f t="shared" si="16"/>
        <v>9.5138888888888893</v>
      </c>
      <c r="R37" s="49">
        <f t="shared" si="17"/>
        <v>9071.0329999999994</v>
      </c>
      <c r="S37" s="81">
        <v>37.97</v>
      </c>
      <c r="T37" s="82">
        <f t="shared" si="18"/>
        <v>10.547222222222222</v>
      </c>
      <c r="U37" s="49">
        <f t="shared" si="19"/>
        <v>11916.332</v>
      </c>
      <c r="V37" s="81">
        <v>49.88</v>
      </c>
      <c r="W37" s="82">
        <f t="shared" si="20"/>
        <v>13.855555555555556</v>
      </c>
      <c r="X37" s="84"/>
      <c r="Y37" s="85"/>
      <c r="Z37" s="49"/>
      <c r="AA37" s="26"/>
      <c r="AB37" s="27"/>
      <c r="AC37" s="153">
        <v>49222</v>
      </c>
      <c r="AD37" s="17">
        <f t="shared" si="3"/>
        <v>0</v>
      </c>
      <c r="AE37" s="18" t="str">
        <f t="shared" si="7"/>
        <v xml:space="preserve"> </v>
      </c>
      <c r="AF37" s="8"/>
      <c r="AG37" s="8"/>
      <c r="AH37" s="8"/>
    </row>
    <row r="38" spans="1:34" x14ac:dyDescent="0.25">
      <c r="A38" s="63">
        <v>28</v>
      </c>
      <c r="B38" s="94">
        <v>96.156099999999995</v>
      </c>
      <c r="C38" s="94">
        <v>2.0945</v>
      </c>
      <c r="D38" s="94">
        <v>0.66390000000000005</v>
      </c>
      <c r="E38" s="94">
        <v>0.10639999999999999</v>
      </c>
      <c r="F38" s="94">
        <v>0.1057</v>
      </c>
      <c r="G38" s="94">
        <v>3.3E-3</v>
      </c>
      <c r="H38" s="94">
        <v>2.0299999999999999E-2</v>
      </c>
      <c r="I38" s="94">
        <v>1.44E-2</v>
      </c>
      <c r="J38" s="94">
        <v>1.54E-2</v>
      </c>
      <c r="K38" s="94">
        <v>6.6E-3</v>
      </c>
      <c r="L38" s="94">
        <v>0.65890000000000004</v>
      </c>
      <c r="M38" s="149">
        <v>0.1545</v>
      </c>
      <c r="N38" s="150">
        <v>0.69850000000000001</v>
      </c>
      <c r="O38" s="139">
        <f t="shared" si="15"/>
        <v>8187.103000000001</v>
      </c>
      <c r="P38" s="78">
        <v>34.270000000000003</v>
      </c>
      <c r="Q38" s="75">
        <f t="shared" si="16"/>
        <v>9.5194444444444457</v>
      </c>
      <c r="R38" s="139">
        <f t="shared" si="17"/>
        <v>9075.8110000000015</v>
      </c>
      <c r="S38" s="78">
        <v>37.99</v>
      </c>
      <c r="T38" s="75">
        <f t="shared" si="18"/>
        <v>10.552777777777779</v>
      </c>
      <c r="U38" s="74">
        <f t="shared" si="19"/>
        <v>11916.332</v>
      </c>
      <c r="V38" s="78">
        <v>49.88</v>
      </c>
      <c r="W38" s="75">
        <f t="shared" si="20"/>
        <v>13.855555555555556</v>
      </c>
      <c r="X38" s="120">
        <v>-22.4</v>
      </c>
      <c r="Y38" s="79">
        <v>-15.9</v>
      </c>
      <c r="Z38" s="66"/>
      <c r="AA38" s="48"/>
      <c r="AB38" s="71"/>
      <c r="AC38" s="154">
        <v>51882</v>
      </c>
      <c r="AD38" s="17">
        <f t="shared" si="3"/>
        <v>99.999999999999986</v>
      </c>
      <c r="AE38" s="18" t="str">
        <f t="shared" si="7"/>
        <v>ОК</v>
      </c>
      <c r="AF38" s="8"/>
      <c r="AG38" s="8"/>
      <c r="AH38" s="8"/>
    </row>
    <row r="39" spans="1:34" x14ac:dyDescent="0.25">
      <c r="A39" s="30">
        <v>29</v>
      </c>
      <c r="B39" s="10">
        <v>96.155900000000003</v>
      </c>
      <c r="C39" s="10">
        <v>2.1006</v>
      </c>
      <c r="D39" s="10">
        <v>0.66339999999999999</v>
      </c>
      <c r="E39" s="10">
        <v>0.1065</v>
      </c>
      <c r="F39" s="10">
        <v>0.1055</v>
      </c>
      <c r="G39" s="10">
        <v>2.5000000000000001E-3</v>
      </c>
      <c r="H39" s="10">
        <v>1.9800000000000002E-2</v>
      </c>
      <c r="I39" s="10">
        <v>1.3899999999999999E-2</v>
      </c>
      <c r="J39" s="10">
        <v>1.2E-2</v>
      </c>
      <c r="K39" s="10">
        <v>6.1000000000000004E-3</v>
      </c>
      <c r="L39" s="10">
        <v>0.66010000000000002</v>
      </c>
      <c r="M39" s="10">
        <v>0.1537</v>
      </c>
      <c r="N39" s="29">
        <v>0.69840000000000002</v>
      </c>
      <c r="O39" s="140">
        <f t="shared" si="15"/>
        <v>8187.103000000001</v>
      </c>
      <c r="P39" s="20">
        <v>34.270000000000003</v>
      </c>
      <c r="Q39" s="33">
        <f t="shared" si="16"/>
        <v>9.5194444444444457</v>
      </c>
      <c r="R39" s="140">
        <f t="shared" si="17"/>
        <v>9073.4219999999987</v>
      </c>
      <c r="S39" s="20">
        <v>37.979999999999997</v>
      </c>
      <c r="T39" s="33">
        <f t="shared" si="18"/>
        <v>10.549999999999999</v>
      </c>
      <c r="U39" s="19">
        <f t="shared" si="19"/>
        <v>11916.332</v>
      </c>
      <c r="V39" s="20">
        <v>49.88</v>
      </c>
      <c r="W39" s="33">
        <f t="shared" si="20"/>
        <v>13.855555555555556</v>
      </c>
      <c r="X39" s="23">
        <v>-22.7</v>
      </c>
      <c r="Y39" s="24">
        <v>-17.100000000000001</v>
      </c>
      <c r="Z39" s="19"/>
      <c r="AA39" s="20"/>
      <c r="AB39" s="24"/>
      <c r="AC39" s="152">
        <v>54529</v>
      </c>
      <c r="AD39" s="17">
        <f t="shared" si="3"/>
        <v>100.00000000000001</v>
      </c>
      <c r="AE39" s="18" t="str">
        <f t="shared" si="7"/>
        <v>ОК</v>
      </c>
      <c r="AF39" s="8"/>
      <c r="AG39" s="8"/>
      <c r="AH39" s="8"/>
    </row>
    <row r="40" spans="1:34" ht="15.75" thickBot="1" x14ac:dyDescent="0.3">
      <c r="A40" s="31">
        <v>30</v>
      </c>
      <c r="B40" s="174">
        <v>96.185400000000001</v>
      </c>
      <c r="C40" s="32">
        <v>2.0788000000000002</v>
      </c>
      <c r="D40" s="32">
        <v>0.65659999999999996</v>
      </c>
      <c r="E40" s="32">
        <v>0.1051</v>
      </c>
      <c r="F40" s="32">
        <v>0.1036</v>
      </c>
      <c r="G40" s="32">
        <v>5.7000000000000002E-3</v>
      </c>
      <c r="H40" s="32">
        <v>1.9599999999999999E-2</v>
      </c>
      <c r="I40" s="32">
        <v>1.3899999999999999E-2</v>
      </c>
      <c r="J40" s="32">
        <v>1.55E-2</v>
      </c>
      <c r="K40" s="32">
        <v>5.7000000000000002E-3</v>
      </c>
      <c r="L40" s="32">
        <v>0.65739999999999998</v>
      </c>
      <c r="M40" s="175">
        <v>0.1527</v>
      </c>
      <c r="N40" s="176">
        <v>0.69820000000000004</v>
      </c>
      <c r="O40" s="140">
        <f t="shared" si="15"/>
        <v>8184.7139999999999</v>
      </c>
      <c r="P40" s="20">
        <v>34.26</v>
      </c>
      <c r="Q40" s="33">
        <f t="shared" si="16"/>
        <v>9.5166666666666657</v>
      </c>
      <c r="R40" s="140">
        <f t="shared" si="17"/>
        <v>9073.4219999999987</v>
      </c>
      <c r="S40" s="20">
        <v>37.979999999999997</v>
      </c>
      <c r="T40" s="33">
        <f t="shared" si="18"/>
        <v>10.549999999999999</v>
      </c>
      <c r="U40" s="25">
        <f t="shared" si="19"/>
        <v>11916.332</v>
      </c>
      <c r="V40" s="26">
        <v>49.88</v>
      </c>
      <c r="W40" s="82">
        <f t="shared" si="20"/>
        <v>13.855555555555556</v>
      </c>
      <c r="X40" s="25">
        <v>-23.1</v>
      </c>
      <c r="Y40" s="27">
        <v>-17.600000000000001</v>
      </c>
      <c r="Z40" s="49"/>
      <c r="AA40" s="26"/>
      <c r="AB40" s="27"/>
      <c r="AC40" s="153">
        <v>55003</v>
      </c>
      <c r="AD40" s="17">
        <f t="shared" si="3"/>
        <v>100</v>
      </c>
      <c r="AE40" s="18" t="str">
        <f t="shared" si="7"/>
        <v>ОК</v>
      </c>
      <c r="AF40" s="8"/>
      <c r="AG40" s="8"/>
      <c r="AH40" s="8"/>
    </row>
    <row r="41" spans="1:34" ht="15" customHeight="1" thickBot="1" x14ac:dyDescent="0.3">
      <c r="A41" s="216" t="s">
        <v>24</v>
      </c>
      <c r="B41" s="216"/>
      <c r="C41" s="216"/>
      <c r="D41" s="216"/>
      <c r="E41" s="216"/>
      <c r="F41" s="216"/>
      <c r="G41" s="216"/>
      <c r="H41" s="217"/>
      <c r="I41" s="214" t="s">
        <v>22</v>
      </c>
      <c r="J41" s="215"/>
      <c r="K41" s="130">
        <v>0</v>
      </c>
      <c r="L41" s="186" t="s">
        <v>23</v>
      </c>
      <c r="M41" s="187"/>
      <c r="N41" s="131">
        <v>0</v>
      </c>
      <c r="O41" s="184">
        <f>SUMPRODUCT(O11:O40,AC11:AC40)/SUM(AC11:AC40)</f>
        <v>8193.39260277221</v>
      </c>
      <c r="P41" s="182">
        <f>SUMPRODUCT(P11:P40,AC11:AC40)/SUM(AC11:AC40)</f>
        <v>34.296327345216447</v>
      </c>
      <c r="Q41" s="182">
        <f>SUMPRODUCT(Q11:Q40,AC11:AC40)/SUM(AC11:AC40)</f>
        <v>9.5267575958934572</v>
      </c>
      <c r="R41" s="184">
        <f>SUMPRODUCT(R11:R40,AC11:AC40)/SUM(AC11:AC40)</f>
        <v>9081.3549625121886</v>
      </c>
      <c r="S41" s="209">
        <f>SUMPRODUCT(S11:S40,AC11:AC40)/SUM(AC11:AC40)</f>
        <v>38.013206205576353</v>
      </c>
      <c r="T41" s="209">
        <f>SUMPRODUCT(T11:T40,AC11:AC40)/SUM(AC11:AC40)</f>
        <v>10.559223945993431</v>
      </c>
      <c r="U41" s="21"/>
      <c r="V41" s="9"/>
      <c r="W41" s="9"/>
      <c r="X41" s="9"/>
      <c r="Y41" s="9"/>
      <c r="Z41" s="9"/>
      <c r="AA41" s="9"/>
      <c r="AB41" s="9"/>
      <c r="AC41" s="156">
        <f>(SUM(AC11:AC40))-AD41</f>
        <v>1503419.3030000001</v>
      </c>
      <c r="AD41" s="17">
        <v>2.6970000000000001</v>
      </c>
      <c r="AE41" s="18"/>
      <c r="AF41" s="8"/>
      <c r="AG41" s="8"/>
      <c r="AH41" s="8"/>
    </row>
    <row r="42" spans="1:34" ht="19.5" customHeight="1" thickBot="1" x14ac:dyDescent="0.3">
      <c r="A42" s="4"/>
      <c r="B42" s="5"/>
      <c r="C42" s="5"/>
      <c r="D42" s="5"/>
      <c r="E42" s="5"/>
      <c r="F42" s="5"/>
      <c r="G42" s="5"/>
      <c r="H42" s="211" t="s">
        <v>3</v>
      </c>
      <c r="I42" s="212"/>
      <c r="J42" s="212"/>
      <c r="K42" s="212"/>
      <c r="L42" s="212"/>
      <c r="M42" s="212"/>
      <c r="N42" s="213"/>
      <c r="O42" s="185"/>
      <c r="P42" s="183"/>
      <c r="Q42" s="183"/>
      <c r="R42" s="185"/>
      <c r="S42" s="210"/>
      <c r="T42" s="210"/>
      <c r="U42" s="21"/>
      <c r="V42" s="5"/>
      <c r="W42" s="5"/>
      <c r="X42" s="5"/>
      <c r="Y42" s="5"/>
      <c r="Z42" s="5"/>
      <c r="AA42" s="5"/>
      <c r="AB42" s="5"/>
      <c r="AC42" s="6"/>
    </row>
    <row r="43" spans="1:34" ht="4.5" customHeight="1" x14ac:dyDescent="0.25"/>
    <row r="44" spans="1:34" x14ac:dyDescent="0.25">
      <c r="B44" s="2"/>
      <c r="D44" s="2" t="s">
        <v>53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34" x14ac:dyDescent="0.25">
      <c r="D45" s="7" t="s">
        <v>4</v>
      </c>
      <c r="O45" s="7" t="s">
        <v>5</v>
      </c>
      <c r="R45" s="7" t="s">
        <v>6</v>
      </c>
      <c r="V45" s="7" t="s">
        <v>7</v>
      </c>
    </row>
    <row r="46" spans="1:34" x14ac:dyDescent="0.25">
      <c r="B46" s="2"/>
      <c r="E46" s="2" t="s">
        <v>54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34" x14ac:dyDescent="0.25">
      <c r="B47" s="7"/>
      <c r="E47" s="7" t="s">
        <v>8</v>
      </c>
      <c r="O47" s="7" t="s">
        <v>5</v>
      </c>
      <c r="R47" s="7" t="s">
        <v>6</v>
      </c>
      <c r="V47" s="7" t="s">
        <v>7</v>
      </c>
    </row>
    <row r="48" spans="1:34" x14ac:dyDescent="0.25">
      <c r="B48" s="38"/>
      <c r="E48" s="38"/>
      <c r="F48" s="38" t="s">
        <v>55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2:22" x14ac:dyDescent="0.25">
      <c r="B49" s="7"/>
      <c r="E49" s="7" t="s">
        <v>16</v>
      </c>
      <c r="O49" s="7" t="s">
        <v>5</v>
      </c>
      <c r="R49" s="7" t="s">
        <v>6</v>
      </c>
      <c r="V49" s="7" t="s">
        <v>7</v>
      </c>
    </row>
  </sheetData>
  <mergeCells count="43"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L41:M41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1:S42"/>
    <mergeCell ref="T41:T42"/>
    <mergeCell ref="O41:O42"/>
    <mergeCell ref="AB1:AC1"/>
    <mergeCell ref="N7:W7"/>
    <mergeCell ref="P41:P42"/>
    <mergeCell ref="Q41:Q42"/>
    <mergeCell ref="R41:R42"/>
    <mergeCell ref="H42:N42"/>
    <mergeCell ref="I41:J41"/>
    <mergeCell ref="I9:I10"/>
    <mergeCell ref="J9:J10"/>
    <mergeCell ref="K9:K10"/>
    <mergeCell ref="A41:H41"/>
    <mergeCell ref="K1:W1"/>
    <mergeCell ref="AC7:AC10"/>
    <mergeCell ref="A7:A10"/>
    <mergeCell ref="Z7:Z10"/>
    <mergeCell ref="AA7:AA10"/>
  </mergeCells>
  <printOptions verticalCentered="1"/>
  <pageMargins left="0.59055118110236227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Ямщикова Татьяна Владимировна</cp:lastModifiedBy>
  <cp:lastPrinted>2016-12-01T08:40:55Z</cp:lastPrinted>
  <dcterms:created xsi:type="dcterms:W3CDTF">2016-10-07T07:24:19Z</dcterms:created>
  <dcterms:modified xsi:type="dcterms:W3CDTF">2016-12-08T07:23:02Z</dcterms:modified>
</cp:coreProperties>
</file>