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431" windowWidth="19320" windowHeight="6420" activeTab="0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'Додаток'!$A$1:$G$53</definedName>
    <definedName name="_xlnm.Print_Area" localSheetId="0">'Паспорт'!$A$1:$Y$52</definedName>
  </definedNames>
  <calcPr fullCalcOnLoad="1"/>
</workbook>
</file>

<file path=xl/sharedStrings.xml><?xml version="1.0" encoding="utf-8"?>
<sst xmlns="http://schemas.openxmlformats.org/spreadsheetml/2006/main" count="95" uniqueCount="76">
  <si>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</si>
  <si>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</si>
  <si>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</si>
  <si>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</si>
  <si>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</si>
  <si>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</si>
  <si>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</si>
  <si>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</si>
  <si>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</si>
  <si>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</si>
  <si>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</si>
  <si>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</si>
  <si>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</si>
  <si>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</si>
  <si>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</si>
  <si>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</si>
  <si>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 xml:space="preserve">Температура точки роси  вологи
(Р = 3.92 МПа)
</t>
  </si>
  <si>
    <t>Температура точки роси  вуглеводів, ºС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</si>
  <si>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</si>
  <si>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</si>
  <si>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</si>
  <si>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</si>
  <si>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</si>
  <si>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</si>
  <si>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</si>
  <si>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</si>
  <si>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</si>
  <si>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</si>
  <si>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Первомайський п/м Первомайське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</si>
  <si>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100-356/2015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20.12.2018 р.</t>
    </r>
  </si>
  <si>
    <r>
      <t xml:space="preserve">   Головний інженер Первомайського ЛВУМГ                                                                           </t>
    </r>
    <r>
      <rPr>
        <b/>
        <u val="single"/>
        <sz val="10"/>
        <rFont val="Times New Roman"/>
        <family val="1"/>
      </rPr>
      <t xml:space="preserve">Журавель І.В.  </t>
    </r>
    <r>
      <rPr>
        <u val="single"/>
        <sz val="10"/>
        <rFont val="Times New Roman"/>
        <family val="1"/>
      </rPr>
      <t xml:space="preserve">                                                                           </t>
    </r>
  </si>
  <si>
    <t>Керівник підрозділу, якому підпорядкована лабораторія</t>
  </si>
  <si>
    <t>прізвище</t>
  </si>
  <si>
    <r>
      <t xml:space="preserve">  Начальник хіміко-аналітичної лабораторії Первомайського ЛВУМГ                                      </t>
    </r>
    <r>
      <rPr>
        <b/>
        <u val="single"/>
        <sz val="10"/>
        <rFont val="Times New Roman"/>
        <family val="1"/>
      </rPr>
      <t>Сипко Е.П.</t>
    </r>
    <r>
      <rPr>
        <u val="single"/>
        <sz val="10"/>
        <rFont val="Times New Roman"/>
        <family val="1"/>
      </rPr>
      <t xml:space="preserve">                                                                                </t>
    </r>
  </si>
  <si>
    <t xml:space="preserve">Керівник лабораторії,де здійснювались аналізи газу </t>
  </si>
  <si>
    <t>ГРС  "Олексіївка"</t>
  </si>
  <si>
    <t>ГРС  "Борова"</t>
  </si>
  <si>
    <t>ГРС  "Руновщина"</t>
  </si>
  <si>
    <t>Провідний діспетчер з трансовтування газу</t>
  </si>
  <si>
    <t>Мешечко В.В.</t>
  </si>
  <si>
    <r>
      <t xml:space="preserve">  переданого </t>
    </r>
    <r>
      <rPr>
        <b/>
        <sz val="10"/>
        <rFont val="Arial"/>
        <family val="2"/>
      </rPr>
      <t xml:space="preserve">Первомайським ЛВУМГ філії  "УМГ "Харківтрансгаз" </t>
    </r>
    <r>
      <rPr>
        <sz val="10"/>
        <rFont val="Arial"/>
        <family val="2"/>
      </rPr>
      <t xml:space="preserve">та прийнятого </t>
    </r>
    <r>
      <rPr>
        <b/>
        <sz val="10"/>
        <rFont val="Arial"/>
        <family val="2"/>
      </rPr>
      <t>ПАТ "ХАРКІВГАЗ" ,</t>
    </r>
  </si>
  <si>
    <r>
      <t xml:space="preserve"> по </t>
    </r>
    <r>
      <rPr>
        <b/>
        <sz val="10"/>
        <rFont val="Arial"/>
        <family val="2"/>
      </rPr>
      <t>ГРС "Олексіївка", "Руновщина", "Борова"</t>
    </r>
    <r>
      <rPr>
        <sz val="10"/>
        <rFont val="Arial"/>
        <family val="2"/>
      </rPr>
      <t xml:space="preserve"> з магістрального газопроводу  </t>
    </r>
    <r>
      <rPr>
        <b/>
        <sz val="10"/>
        <rFont val="Arial"/>
        <family val="2"/>
      </rPr>
      <t>"СОЮЗ"</t>
    </r>
  </si>
  <si>
    <r>
      <t>Загальний обсяг газу, м</t>
    </r>
    <r>
      <rPr>
        <b/>
        <i/>
        <sz val="8"/>
        <rFont val="Calibri"/>
        <family val="2"/>
      </rPr>
      <t>³</t>
    </r>
  </si>
  <si>
    <r>
      <t>Теплота згоряння ниижа, (за поточну добу та середньозважене значення за місяць) МДж/м</t>
    </r>
    <r>
      <rPr>
        <b/>
        <i/>
        <sz val="8"/>
        <rFont val="Calibri"/>
        <family val="2"/>
      </rPr>
      <t>³</t>
    </r>
  </si>
  <si>
    <t xml:space="preserve"> Головний інженер Первомайського ЛВУМГ                                                                                                                                    </t>
  </si>
  <si>
    <t xml:space="preserve">Журавель І.В.            </t>
  </si>
  <si>
    <r>
      <t>Масова концентрація сірководню, г/м</t>
    </r>
    <r>
      <rPr>
        <sz val="9"/>
        <rFont val="Calibri"/>
        <family val="2"/>
      </rPr>
      <t>³</t>
    </r>
  </si>
  <si>
    <r>
      <t>Масова концентрація меркаптанової сірки,  г/м</t>
    </r>
    <r>
      <rPr>
        <sz val="9"/>
        <rFont val="Calibri"/>
        <family val="2"/>
      </rPr>
      <t>³</t>
    </r>
  </si>
  <si>
    <r>
      <t>Маса механічних домішок, г/100м</t>
    </r>
    <r>
      <rPr>
        <sz val="9"/>
        <rFont val="Calibri"/>
        <family val="2"/>
      </rPr>
      <t>³</t>
    </r>
  </si>
  <si>
    <r>
      <t>Число Воббе вище, МДж/м</t>
    </r>
    <r>
      <rPr>
        <sz val="9"/>
        <rFont val="Calibri"/>
        <family val="2"/>
      </rPr>
      <t>³</t>
    </r>
    <r>
      <rPr>
        <sz val="9"/>
        <rFont val="Arial"/>
        <family val="2"/>
      </rPr>
      <t xml:space="preserve"> (кВт⋅год/м</t>
    </r>
    <r>
      <rPr>
        <sz val="9"/>
        <rFont val="Calibri"/>
        <family val="2"/>
      </rPr>
      <t>³</t>
    </r>
    <r>
      <rPr>
        <sz val="9"/>
        <rFont val="Arial"/>
        <family val="2"/>
      </rPr>
      <t>)</t>
    </r>
  </si>
  <si>
    <t>Теплота згоряння вища, МДж/м³ (кВт⋅год/м³)</t>
  </si>
  <si>
    <t>Теплота згоряння нижча, МДж/м3(кВт⋅год/м³)</t>
  </si>
  <si>
    <t>Густина, кг/м³</t>
  </si>
  <si>
    <t>ПАСПОРТ ФІЗИКО-ХІМІЧНИХ ПОКАЗНИКІВ ПРИРОДНОГО ГАЗУ №19-15 жовтень</t>
  </si>
  <si>
    <r>
      <t xml:space="preserve"> з магістрального газопроводу  </t>
    </r>
    <r>
      <rPr>
        <b/>
        <sz val="11"/>
        <rFont val="Arial"/>
        <family val="2"/>
      </rPr>
      <t>"СОЮЗ"</t>
    </r>
    <r>
      <rPr>
        <sz val="11"/>
        <rFont val="Arial"/>
        <family val="2"/>
      </rPr>
      <t xml:space="preserve"> за період з </t>
    </r>
    <r>
      <rPr>
        <b/>
        <u val="single"/>
        <sz val="11"/>
        <rFont val="Arial"/>
        <family val="2"/>
      </rPr>
      <t>01.10.2016 р.</t>
    </r>
    <r>
      <rPr>
        <sz val="11"/>
        <rFont val="Arial"/>
        <family val="2"/>
      </rPr>
      <t xml:space="preserve"> по </t>
    </r>
    <r>
      <rPr>
        <b/>
        <u val="single"/>
        <sz val="11"/>
        <rFont val="Arial"/>
        <family val="2"/>
      </rPr>
      <t>31.10.2016 р.</t>
    </r>
  </si>
  <si>
    <t>" 02 "листопада     2016 р.</t>
  </si>
  <si>
    <t xml:space="preserve">Додаток до  ПАСПОРТА ФІЗИКО-ХІМІЧНИХ ПОКАЗНИКІВ ПРИРОДНОГО ГАЗУ №19-15 Жовтень </t>
  </si>
  <si>
    <r>
      <t xml:space="preserve"> за період з </t>
    </r>
    <r>
      <rPr>
        <b/>
        <sz val="10"/>
        <rFont val="Arial"/>
        <family val="2"/>
      </rPr>
      <t>01.10.2016 р.</t>
    </r>
    <r>
      <rPr>
        <sz val="10"/>
        <rFont val="Arial"/>
        <family val="2"/>
      </rPr>
      <t xml:space="preserve"> по</t>
    </r>
    <r>
      <rPr>
        <b/>
        <sz val="10"/>
        <rFont val="Arial"/>
        <family val="2"/>
      </rPr>
      <t xml:space="preserve"> 31.10.2016 р.</t>
    </r>
  </si>
  <si>
    <t>-21,3</t>
  </si>
  <si>
    <t>не виявл.</t>
  </si>
  <si>
    <t>відсут.</t>
  </si>
  <si>
    <t>-23,9</t>
  </si>
  <si>
    <t>-22,9</t>
  </si>
  <si>
    <t>-20,9</t>
  </si>
  <si>
    <t>-23,5</t>
  </si>
  <si>
    <t>-22,2</t>
  </si>
  <si>
    <t>-23,7</t>
  </si>
  <si>
    <t>-23,3</t>
  </si>
  <si>
    <t>-21,7</t>
  </si>
  <si>
    <t>-21,6</t>
  </si>
  <si>
    <t>-20,2</t>
  </si>
  <si>
    <t>-22,7</t>
  </si>
  <si>
    <t>-24,2</t>
  </si>
  <si>
    <t>-23,6</t>
  </si>
  <si>
    <t>-21,9</t>
  </si>
  <si>
    <r>
      <t xml:space="preserve">   переданого </t>
    </r>
    <r>
      <rPr>
        <b/>
        <sz val="11"/>
        <rFont val="Arial"/>
        <family val="2"/>
      </rPr>
      <t>Первомайським п/м Первомайського ЛВУМГ філії  "УМГ "Харківтрансгаз"</t>
    </r>
    <r>
      <rPr>
        <sz val="11"/>
        <rFont val="Arial"/>
        <family val="2"/>
      </rPr>
      <t xml:space="preserve"> та прийнятого </t>
    </r>
    <r>
      <rPr>
        <b/>
        <sz val="11"/>
        <rFont val="Arial"/>
        <family val="2"/>
      </rPr>
      <t>ПАТ "ХАРКІВГАЗ"</t>
    </r>
    <r>
      <rPr>
        <sz val="11"/>
        <rFont val="Arial"/>
        <family val="2"/>
      </rPr>
      <t xml:space="preserve"> , по </t>
    </r>
    <r>
      <rPr>
        <b/>
        <sz val="11"/>
        <rFont val="Arial"/>
        <family val="2"/>
      </rPr>
      <t>ГРС "Олексіївка", "Руновщина", "Борова"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</si>
</sst>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i/>
      <sz val="8"/>
      <name val="Arial Cyr"/>
      <family val="0"/>
    </font>
    <font>
      <b/>
      <i/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1" xfId="0" applyNumberFormat="1" applyFont="1" applyBorder="1" applyAlignment="1">
      <alignment horizontal="center" vertical="center"/>
    </xf>
    <xf numFmtId="171" fontId="7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1" fontId="79" fillId="0" borderId="11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71" fontId="2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169" fontId="2" fillId="0" borderId="11" xfId="0" applyNumberFormat="1" applyFont="1" applyFill="1" applyBorder="1" applyAlignment="1">
      <alignment horizont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Border="1" applyAlignment="1">
      <alignment vertical="center"/>
    </xf>
    <xf numFmtId="0" fontId="89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170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1" fontId="25" fillId="0" borderId="13" xfId="0" applyNumberFormat="1" applyFont="1" applyBorder="1" applyAlignment="1">
      <alignment horizontal="center" wrapText="1"/>
    </xf>
    <xf numFmtId="1" fontId="25" fillId="0" borderId="13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tabSelected="1" view="pageBreakPreview" zoomScaleSheetLayoutView="100" zoomScalePageLayoutView="0" workbookViewId="0" topLeftCell="A27">
      <selection activeCell="V49" sqref="V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7.125" style="0" customWidth="1"/>
    <col min="21" max="21" width="8.125" style="0" customWidth="1"/>
    <col min="22" max="22" width="8.87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22"/>
      <c r="C1" s="22"/>
      <c r="D1" s="22"/>
      <c r="E1" s="22"/>
      <c r="F1" s="22"/>
      <c r="G1" s="22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39" t="s">
        <v>19</v>
      </c>
      <c r="V1" s="2"/>
      <c r="W1" s="21"/>
      <c r="X1" s="21"/>
      <c r="Y1" s="21"/>
      <c r="Z1" s="21"/>
      <c r="AA1" s="21"/>
    </row>
    <row r="2" spans="2:27" ht="12.75">
      <c r="B2" s="22"/>
      <c r="C2" s="22"/>
      <c r="D2" s="22"/>
      <c r="E2" s="22"/>
      <c r="F2" s="22"/>
      <c r="G2" s="22"/>
      <c r="H2" s="22"/>
      <c r="I2" s="21"/>
      <c r="J2" s="21"/>
      <c r="K2" s="21"/>
      <c r="L2" s="21"/>
      <c r="M2" s="21"/>
      <c r="N2" s="21"/>
      <c r="O2" s="21"/>
      <c r="P2" s="21"/>
      <c r="Q2" s="21"/>
      <c r="R2" s="21"/>
      <c r="S2" s="39" t="s">
        <v>27</v>
      </c>
      <c r="V2" s="2"/>
      <c r="W2" s="21"/>
      <c r="X2" s="21"/>
      <c r="Y2" s="21"/>
      <c r="Z2" s="21"/>
      <c r="AA2" s="21"/>
    </row>
    <row r="3" spans="2:27" ht="12.75">
      <c r="B3" s="23"/>
      <c r="C3" s="23"/>
      <c r="D3" s="23"/>
      <c r="E3" s="22"/>
      <c r="F3" s="22"/>
      <c r="G3" s="22"/>
      <c r="H3" s="22"/>
      <c r="I3" s="21"/>
      <c r="J3" s="24"/>
      <c r="K3" s="24"/>
      <c r="L3" s="24"/>
      <c r="M3" s="24"/>
      <c r="N3" s="24"/>
      <c r="O3" s="25"/>
      <c r="P3" s="25"/>
      <c r="Q3" s="25"/>
      <c r="R3" s="25"/>
      <c r="S3" s="40" t="s">
        <v>28</v>
      </c>
      <c r="V3" s="2"/>
      <c r="W3" s="25"/>
      <c r="X3" s="25"/>
      <c r="Y3" s="25"/>
      <c r="Z3" s="25"/>
      <c r="AA3" s="25"/>
    </row>
    <row r="4" spans="2:27" ht="12.75">
      <c r="B4" s="22"/>
      <c r="C4" s="22"/>
      <c r="D4" s="22"/>
      <c r="E4" s="22"/>
      <c r="F4" s="22"/>
      <c r="G4" s="22"/>
      <c r="H4" s="22"/>
      <c r="I4" s="21"/>
      <c r="J4" s="24"/>
      <c r="K4" s="24"/>
      <c r="L4" s="24"/>
      <c r="M4" s="24"/>
      <c r="N4" s="24"/>
      <c r="O4" s="25"/>
      <c r="P4" s="25"/>
      <c r="Q4" s="25"/>
      <c r="R4" s="25"/>
      <c r="S4" s="39" t="s">
        <v>20</v>
      </c>
      <c r="V4" s="2"/>
      <c r="W4" s="2"/>
      <c r="X4" s="2"/>
      <c r="Y4" s="2"/>
      <c r="Z4" s="25"/>
      <c r="AA4" s="25"/>
    </row>
    <row r="5" spans="2:27" ht="12.75">
      <c r="B5" s="22"/>
      <c r="C5" s="22"/>
      <c r="D5" s="22"/>
      <c r="E5" s="22"/>
      <c r="F5" s="22"/>
      <c r="G5" s="22"/>
      <c r="H5" s="22"/>
      <c r="I5" s="21"/>
      <c r="J5" s="24"/>
      <c r="K5" s="24"/>
      <c r="L5" s="24"/>
      <c r="M5" s="24"/>
      <c r="N5" s="24"/>
      <c r="O5" s="25"/>
      <c r="P5" s="25"/>
      <c r="Q5" s="25"/>
      <c r="R5" s="25"/>
      <c r="S5" s="39" t="s">
        <v>29</v>
      </c>
      <c r="V5" s="2"/>
      <c r="W5" s="54"/>
      <c r="X5" s="55"/>
      <c r="Y5" s="55"/>
      <c r="Z5" s="25"/>
      <c r="AA5" s="25"/>
    </row>
    <row r="6" spans="2:27" ht="15">
      <c r="B6" s="21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U6" s="2"/>
      <c r="V6" s="2"/>
      <c r="W6" s="2"/>
      <c r="X6" s="2"/>
      <c r="Y6" s="2"/>
      <c r="Z6" s="35"/>
      <c r="AA6" s="36"/>
    </row>
    <row r="7" spans="1:27" ht="18" customHeight="1">
      <c r="A7" s="82" t="s">
        <v>53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25"/>
      <c r="AA7" s="25"/>
    </row>
    <row r="8" spans="1:27" ht="18" customHeight="1">
      <c r="A8" s="83" t="s">
        <v>75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25"/>
      <c r="AA8" s="25"/>
    </row>
    <row r="9" spans="2:27" ht="18" customHeight="1">
      <c r="B9" s="84" t="s">
        <v>54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25"/>
      <c r="AA9" s="25"/>
    </row>
    <row r="10" spans="2:27" ht="18" customHeight="1" hidden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5"/>
      <c r="AA10" s="25"/>
    </row>
    <row r="11" spans="2:27" ht="12" customHeight="1" hidden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2"/>
      <c r="AA11" s="2"/>
    </row>
    <row r="12" spans="2:29" ht="30" customHeight="1">
      <c r="B12" s="76" t="s">
        <v>18</v>
      </c>
      <c r="C12" s="86" t="s">
        <v>15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6" t="s">
        <v>5</v>
      </c>
      <c r="P12" s="87"/>
      <c r="Q12" s="87"/>
      <c r="R12" s="87"/>
      <c r="S12" s="87"/>
      <c r="T12" s="87"/>
      <c r="U12" s="79" t="s">
        <v>16</v>
      </c>
      <c r="V12" s="76" t="s">
        <v>17</v>
      </c>
      <c r="W12" s="76" t="s">
        <v>48</v>
      </c>
      <c r="X12" s="76" t="s">
        <v>47</v>
      </c>
      <c r="Y12" s="76" t="s">
        <v>46</v>
      </c>
      <c r="Z12" s="2"/>
      <c r="AB12" s="5"/>
      <c r="AC12"/>
    </row>
    <row r="13" spans="2:29" ht="48.75" customHeight="1">
      <c r="B13" s="77"/>
      <c r="C13" s="73" t="s">
        <v>1</v>
      </c>
      <c r="D13" s="72" t="s">
        <v>2</v>
      </c>
      <c r="E13" s="73" t="s">
        <v>3</v>
      </c>
      <c r="F13" s="72" t="s">
        <v>4</v>
      </c>
      <c r="G13" s="72" t="s">
        <v>6</v>
      </c>
      <c r="H13" s="72" t="s">
        <v>7</v>
      </c>
      <c r="I13" s="72" t="s">
        <v>8</v>
      </c>
      <c r="J13" s="72" t="s">
        <v>9</v>
      </c>
      <c r="K13" s="72" t="s">
        <v>10</v>
      </c>
      <c r="L13" s="72" t="s">
        <v>11</v>
      </c>
      <c r="M13" s="73" t="s">
        <v>12</v>
      </c>
      <c r="N13" s="73" t="s">
        <v>13</v>
      </c>
      <c r="O13" s="76" t="s">
        <v>52</v>
      </c>
      <c r="P13" s="76" t="s">
        <v>51</v>
      </c>
      <c r="Q13" s="76" t="s">
        <v>21</v>
      </c>
      <c r="R13" s="76" t="s">
        <v>50</v>
      </c>
      <c r="S13" s="76" t="s">
        <v>22</v>
      </c>
      <c r="T13" s="76" t="s">
        <v>49</v>
      </c>
      <c r="U13" s="80"/>
      <c r="V13" s="77"/>
      <c r="W13" s="77"/>
      <c r="X13" s="77"/>
      <c r="Y13" s="77"/>
      <c r="Z13" s="2"/>
      <c r="AB13" s="5"/>
      <c r="AC13"/>
    </row>
    <row r="14" spans="2:29" ht="15.75" customHeight="1">
      <c r="B14" s="77"/>
      <c r="C14" s="74"/>
      <c r="D14" s="72"/>
      <c r="E14" s="74"/>
      <c r="F14" s="72"/>
      <c r="G14" s="72"/>
      <c r="H14" s="72"/>
      <c r="I14" s="72"/>
      <c r="J14" s="72"/>
      <c r="K14" s="72"/>
      <c r="L14" s="72"/>
      <c r="M14" s="74"/>
      <c r="N14" s="74"/>
      <c r="O14" s="77"/>
      <c r="P14" s="77"/>
      <c r="Q14" s="77"/>
      <c r="R14" s="77"/>
      <c r="S14" s="77"/>
      <c r="T14" s="77"/>
      <c r="U14" s="80"/>
      <c r="V14" s="77"/>
      <c r="W14" s="77"/>
      <c r="X14" s="77"/>
      <c r="Y14" s="77"/>
      <c r="Z14" s="2"/>
      <c r="AB14" s="5"/>
      <c r="AC14"/>
    </row>
    <row r="15" spans="2:29" ht="30" customHeight="1">
      <c r="B15" s="78"/>
      <c r="C15" s="75"/>
      <c r="D15" s="72"/>
      <c r="E15" s="75"/>
      <c r="F15" s="72"/>
      <c r="G15" s="72"/>
      <c r="H15" s="72"/>
      <c r="I15" s="72"/>
      <c r="J15" s="72"/>
      <c r="K15" s="72"/>
      <c r="L15" s="72"/>
      <c r="M15" s="75"/>
      <c r="N15" s="75"/>
      <c r="O15" s="78"/>
      <c r="P15" s="78"/>
      <c r="Q15" s="78"/>
      <c r="R15" s="78"/>
      <c r="S15" s="78"/>
      <c r="T15" s="78"/>
      <c r="U15" s="81"/>
      <c r="V15" s="78"/>
      <c r="W15" s="78"/>
      <c r="X15" s="78"/>
      <c r="Y15" s="78"/>
      <c r="Z15" s="2"/>
      <c r="AB15" s="5"/>
      <c r="AC15"/>
    </row>
    <row r="16" spans="2:29" ht="12.75" customHeight="1">
      <c r="B16" s="8">
        <v>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30"/>
      <c r="V16" s="30"/>
      <c r="W16" s="31"/>
      <c r="X16" s="30"/>
      <c r="Y16" s="30"/>
      <c r="AA16" s="3">
        <f aca="true" t="shared" si="0" ref="AA16:AA46">SUM(C16:N16)</f>
        <v>0</v>
      </c>
      <c r="AB16" s="20" t="str">
        <f>IF(AA16=100,"ОК"," ")</f>
        <v> </v>
      </c>
      <c r="AC16"/>
    </row>
    <row r="17" spans="2:29" ht="12.75">
      <c r="B17" s="8">
        <v>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4"/>
      <c r="V17" s="34"/>
      <c r="W17" s="33"/>
      <c r="X17" s="30"/>
      <c r="Y17" s="30"/>
      <c r="AA17" s="3">
        <f t="shared" si="0"/>
        <v>0</v>
      </c>
      <c r="AB17" s="20" t="str">
        <f>IF(AA17=100,"ОК"," ")</f>
        <v> </v>
      </c>
      <c r="AC17"/>
    </row>
    <row r="18" spans="2:29" ht="14.25" customHeight="1">
      <c r="B18" s="8">
        <v>3</v>
      </c>
      <c r="C18" s="28">
        <v>96.0713</v>
      </c>
      <c r="D18" s="28">
        <v>2.0322</v>
      </c>
      <c r="E18" s="28">
        <v>0.6585</v>
      </c>
      <c r="F18" s="28">
        <v>0.0998</v>
      </c>
      <c r="G18" s="28">
        <v>0.1015</v>
      </c>
      <c r="H18" s="28">
        <v>0.0011</v>
      </c>
      <c r="I18" s="28">
        <v>0.0212</v>
      </c>
      <c r="J18" s="28">
        <v>0.0159</v>
      </c>
      <c r="K18" s="28">
        <v>0.0116</v>
      </c>
      <c r="L18" s="28">
        <v>0.0153</v>
      </c>
      <c r="M18" s="28">
        <v>0.804</v>
      </c>
      <c r="N18" s="28">
        <v>0.1675</v>
      </c>
      <c r="O18" s="28">
        <v>0.6987</v>
      </c>
      <c r="P18" s="29">
        <v>34.1852</v>
      </c>
      <c r="Q18" s="29">
        <f>P18*1000/4.1868</f>
        <v>8164.994745390276</v>
      </c>
      <c r="R18" s="29">
        <v>37.9096</v>
      </c>
      <c r="S18" s="29">
        <f>R18*1000/4.1868</f>
        <v>9054.55240278972</v>
      </c>
      <c r="T18" s="29">
        <v>49.774</v>
      </c>
      <c r="U18" s="30">
        <v>-21.4</v>
      </c>
      <c r="V18" s="30">
        <v>-19.8</v>
      </c>
      <c r="W18" s="31"/>
      <c r="X18" s="30"/>
      <c r="Y18" s="30"/>
      <c r="AA18" s="3">
        <f t="shared" si="0"/>
        <v>99.9999</v>
      </c>
      <c r="AB18" s="20" t="str">
        <f>IF(AA18=100,"ОК"," ")</f>
        <v> </v>
      </c>
      <c r="AC18"/>
    </row>
    <row r="19" spans="2:29" ht="12.75">
      <c r="B19" s="8">
        <v>4</v>
      </c>
      <c r="C19" s="28">
        <v>96.187</v>
      </c>
      <c r="D19" s="28">
        <v>1.9771</v>
      </c>
      <c r="E19" s="28">
        <v>0.6216</v>
      </c>
      <c r="F19" s="28">
        <v>0.0941</v>
      </c>
      <c r="G19" s="28">
        <v>0.0938</v>
      </c>
      <c r="H19" s="28">
        <v>0.001</v>
      </c>
      <c r="I19" s="28">
        <v>0.0192</v>
      </c>
      <c r="J19" s="28">
        <v>0.0141</v>
      </c>
      <c r="K19" s="28">
        <v>0.0109</v>
      </c>
      <c r="L19" s="28">
        <v>0.0148</v>
      </c>
      <c r="M19" s="28">
        <v>0.8054</v>
      </c>
      <c r="N19" s="28">
        <v>0.1611</v>
      </c>
      <c r="O19" s="28">
        <v>0.6975</v>
      </c>
      <c r="P19" s="29">
        <v>34.138</v>
      </c>
      <c r="Q19" s="29">
        <f>P19*1000/4.1868</f>
        <v>8153.721219069456</v>
      </c>
      <c r="R19" s="29">
        <v>37.8591</v>
      </c>
      <c r="S19" s="29">
        <f>R19*1000/4.1868</f>
        <v>9042.490685010032</v>
      </c>
      <c r="T19" s="29">
        <v>49.7496</v>
      </c>
      <c r="U19" s="34">
        <v>-21.3</v>
      </c>
      <c r="V19" s="34">
        <v>-19.7</v>
      </c>
      <c r="W19" s="33"/>
      <c r="X19" s="30"/>
      <c r="Y19" s="30"/>
      <c r="AA19" s="3">
        <f t="shared" si="0"/>
        <v>100.0001</v>
      </c>
      <c r="AB19" s="20" t="str">
        <f aca="true" t="shared" si="1" ref="AB19:AB46">IF(AA19=100,"ОК"," ")</f>
        <v> </v>
      </c>
      <c r="AC19"/>
    </row>
    <row r="20" spans="2:29" ht="12.75" customHeight="1">
      <c r="B20" s="8">
        <v>5</v>
      </c>
      <c r="C20" s="28">
        <v>96.207</v>
      </c>
      <c r="D20" s="28">
        <v>1.9806</v>
      </c>
      <c r="E20" s="28">
        <v>0.6032</v>
      </c>
      <c r="F20" s="28">
        <v>0.0954</v>
      </c>
      <c r="G20" s="28">
        <v>0.0943</v>
      </c>
      <c r="H20" s="28">
        <v>0.0012</v>
      </c>
      <c r="I20" s="28">
        <v>0.0203</v>
      </c>
      <c r="J20" s="28">
        <v>0.0149</v>
      </c>
      <c r="K20" s="28">
        <v>0.0116</v>
      </c>
      <c r="L20" s="28">
        <v>0.0146</v>
      </c>
      <c r="M20" s="28">
        <v>0.7974</v>
      </c>
      <c r="N20" s="28">
        <v>0.1596</v>
      </c>
      <c r="O20" s="28">
        <v>0.6974</v>
      </c>
      <c r="P20" s="29">
        <v>34.1371</v>
      </c>
      <c r="Q20" s="29">
        <f>P20*1000/4.1868</f>
        <v>8153.506257762491</v>
      </c>
      <c r="R20" s="29">
        <v>37.8583</v>
      </c>
      <c r="S20" s="29">
        <f>R20*1000/4.1868</f>
        <v>9042.299608292731</v>
      </c>
      <c r="T20" s="29">
        <v>49.754</v>
      </c>
      <c r="U20" s="68" t="s">
        <v>58</v>
      </c>
      <c r="V20" s="30">
        <v>-20.1</v>
      </c>
      <c r="W20" s="33"/>
      <c r="X20" s="28">
        <v>0.0003</v>
      </c>
      <c r="Y20" s="28" t="s">
        <v>59</v>
      </c>
      <c r="AA20" s="3">
        <f t="shared" si="0"/>
        <v>100.00009999999999</v>
      </c>
      <c r="AB20" s="20" t="str">
        <f t="shared" si="1"/>
        <v> </v>
      </c>
      <c r="AC20"/>
    </row>
    <row r="21" spans="2:29" ht="12.75">
      <c r="B21" s="8">
        <v>6</v>
      </c>
      <c r="C21" s="28">
        <v>96.1608</v>
      </c>
      <c r="D21" s="28">
        <v>2.0019</v>
      </c>
      <c r="E21" s="28">
        <v>0.6174</v>
      </c>
      <c r="F21" s="28">
        <v>0.0961</v>
      </c>
      <c r="G21" s="28">
        <v>0.0948</v>
      </c>
      <c r="H21" s="28">
        <v>0.0011</v>
      </c>
      <c r="I21" s="28">
        <v>0.0199</v>
      </c>
      <c r="J21" s="28">
        <v>0.0141</v>
      </c>
      <c r="K21" s="28">
        <v>0.011</v>
      </c>
      <c r="L21" s="28">
        <v>0.015</v>
      </c>
      <c r="M21" s="28">
        <v>0.807</v>
      </c>
      <c r="N21" s="28">
        <v>0.161</v>
      </c>
      <c r="O21" s="28">
        <v>0.6977</v>
      </c>
      <c r="P21" s="29">
        <v>34.145</v>
      </c>
      <c r="Q21" s="29">
        <f>P21*1000/4.1868</f>
        <v>8155.393140345849</v>
      </c>
      <c r="R21" s="29">
        <v>37.8666</v>
      </c>
      <c r="S21" s="29">
        <f>R21*1000/4.1868</f>
        <v>9044.282029234737</v>
      </c>
      <c r="T21" s="29">
        <v>49.7531</v>
      </c>
      <c r="U21" s="34">
        <v>-21.9</v>
      </c>
      <c r="V21" s="30">
        <v>-20.2</v>
      </c>
      <c r="W21" s="66" t="s">
        <v>60</v>
      </c>
      <c r="X21" s="30"/>
      <c r="Y21" s="30"/>
      <c r="AA21" s="3">
        <f t="shared" si="0"/>
        <v>100.00010000000002</v>
      </c>
      <c r="AB21" s="20" t="str">
        <f t="shared" si="1"/>
        <v> </v>
      </c>
      <c r="AC21"/>
    </row>
    <row r="22" spans="2:29" ht="12" customHeight="1">
      <c r="B22" s="8">
        <v>7</v>
      </c>
      <c r="C22" s="28">
        <v>96.1557</v>
      </c>
      <c r="D22" s="28">
        <v>1.9877</v>
      </c>
      <c r="E22" s="28">
        <v>0.6338</v>
      </c>
      <c r="F22" s="28">
        <v>0.1</v>
      </c>
      <c r="G22" s="28">
        <v>0.0997</v>
      </c>
      <c r="H22" s="28">
        <v>0.0012</v>
      </c>
      <c r="I22" s="28">
        <v>0.0207</v>
      </c>
      <c r="J22" s="28">
        <v>0.0151</v>
      </c>
      <c r="K22" s="28">
        <v>0.0112</v>
      </c>
      <c r="L22" s="28">
        <v>0.015</v>
      </c>
      <c r="M22" s="28">
        <v>0.8029</v>
      </c>
      <c r="N22" s="28">
        <v>0.1571</v>
      </c>
      <c r="O22" s="28">
        <v>0.6979</v>
      </c>
      <c r="P22" s="29">
        <v>34.1615</v>
      </c>
      <c r="Q22" s="29">
        <f>P22*1000/4.1868</f>
        <v>8159.334097640203</v>
      </c>
      <c r="R22" s="29">
        <v>37.8844</v>
      </c>
      <c r="S22" s="29">
        <f>R22*1000/4.1868</f>
        <v>9048.533486194709</v>
      </c>
      <c r="T22" s="29">
        <v>49.7677</v>
      </c>
      <c r="U22" s="34">
        <v>-22.7</v>
      </c>
      <c r="V22" s="30">
        <v>-20.8</v>
      </c>
      <c r="W22" s="33"/>
      <c r="X22" s="30"/>
      <c r="Y22" s="30"/>
      <c r="AA22" s="3">
        <f t="shared" si="0"/>
        <v>100.00009999999999</v>
      </c>
      <c r="AB22" s="20" t="str">
        <f t="shared" si="1"/>
        <v> </v>
      </c>
      <c r="AC22"/>
    </row>
    <row r="23" spans="2:29" ht="12.75">
      <c r="B23" s="8">
        <v>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65"/>
      <c r="V23" s="30"/>
      <c r="W23" s="33"/>
      <c r="X23" s="26"/>
      <c r="Y23" s="9"/>
      <c r="AA23" s="3">
        <f t="shared" si="0"/>
        <v>0</v>
      </c>
      <c r="AB23" s="20" t="str">
        <f t="shared" si="1"/>
        <v> </v>
      </c>
      <c r="AC23"/>
    </row>
    <row r="24" spans="2:29" ht="15" customHeight="1">
      <c r="B24" s="8">
        <v>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65"/>
      <c r="V24" s="65"/>
      <c r="W24" s="31"/>
      <c r="X24" s="28"/>
      <c r="Y24" s="30"/>
      <c r="AA24" s="3">
        <f t="shared" si="0"/>
        <v>0</v>
      </c>
      <c r="AB24" s="20" t="str">
        <f t="shared" si="1"/>
        <v> </v>
      </c>
      <c r="AC24"/>
    </row>
    <row r="25" spans="2:29" ht="14.25" customHeight="1">
      <c r="B25" s="8">
        <v>10</v>
      </c>
      <c r="C25" s="28">
        <v>96.4295</v>
      </c>
      <c r="D25" s="28">
        <v>1.8443</v>
      </c>
      <c r="E25" s="28">
        <v>0.5653</v>
      </c>
      <c r="F25" s="28">
        <v>0.0851</v>
      </c>
      <c r="G25" s="28">
        <v>0.0834</v>
      </c>
      <c r="H25" s="28">
        <v>0.001</v>
      </c>
      <c r="I25" s="28">
        <v>0.0167</v>
      </c>
      <c r="J25" s="28">
        <v>0.0119</v>
      </c>
      <c r="K25" s="28">
        <v>0.0101</v>
      </c>
      <c r="L25" s="28">
        <v>0.0098</v>
      </c>
      <c r="M25" s="28">
        <v>0.8018</v>
      </c>
      <c r="N25" s="28">
        <v>0.1413</v>
      </c>
      <c r="O25" s="28">
        <v>0.6953</v>
      </c>
      <c r="P25" s="29">
        <v>34.0625</v>
      </c>
      <c r="Q25" s="29">
        <f aca="true" t="shared" si="2" ref="Q25:S28">P25*1000/4.1868</f>
        <v>8135.68835387408</v>
      </c>
      <c r="R25" s="29">
        <v>37.7786</v>
      </c>
      <c r="S25" s="29">
        <f>R25*1000/4.1868</f>
        <v>9023.263590331519</v>
      </c>
      <c r="T25" s="29">
        <v>49.7223</v>
      </c>
      <c r="U25" s="65" t="s">
        <v>61</v>
      </c>
      <c r="V25" s="30">
        <v>-22.9</v>
      </c>
      <c r="W25" s="33"/>
      <c r="X25" s="28"/>
      <c r="Y25" s="30"/>
      <c r="AA25" s="3">
        <f t="shared" si="0"/>
        <v>100.00019999999999</v>
      </c>
      <c r="AB25" s="20" t="str">
        <f t="shared" si="1"/>
        <v> </v>
      </c>
      <c r="AC25"/>
    </row>
    <row r="26" spans="2:29" ht="15" customHeight="1">
      <c r="B26" s="8">
        <v>11</v>
      </c>
      <c r="C26" s="28">
        <v>96.3946</v>
      </c>
      <c r="D26" s="28">
        <v>1.8602</v>
      </c>
      <c r="E26" s="28">
        <v>0.5709</v>
      </c>
      <c r="F26" s="28">
        <v>0.0873</v>
      </c>
      <c r="G26" s="28">
        <v>0.0856</v>
      </c>
      <c r="H26" s="28">
        <v>0.0011</v>
      </c>
      <c r="I26" s="28">
        <v>0.0175</v>
      </c>
      <c r="J26" s="28">
        <v>0.0124</v>
      </c>
      <c r="K26" s="28">
        <v>0.0105</v>
      </c>
      <c r="L26" s="28">
        <v>0.0101</v>
      </c>
      <c r="M26" s="28">
        <v>0.8083</v>
      </c>
      <c r="N26" s="28">
        <v>0.1416</v>
      </c>
      <c r="O26" s="28">
        <v>0.6956</v>
      </c>
      <c r="P26" s="29">
        <v>34.0725</v>
      </c>
      <c r="Q26" s="29">
        <f t="shared" si="2"/>
        <v>8138.076812840356</v>
      </c>
      <c r="R26" s="29">
        <v>37.7893</v>
      </c>
      <c r="S26" s="29">
        <f t="shared" si="2"/>
        <v>9025.819241425432</v>
      </c>
      <c r="T26" s="29">
        <v>49.7249</v>
      </c>
      <c r="U26" s="65" t="s">
        <v>62</v>
      </c>
      <c r="V26" s="65" t="s">
        <v>63</v>
      </c>
      <c r="W26" s="33"/>
      <c r="X26" s="63"/>
      <c r="Y26" s="30"/>
      <c r="AA26" s="3">
        <f t="shared" si="0"/>
        <v>100.00009999999997</v>
      </c>
      <c r="AB26" s="20" t="str">
        <f t="shared" si="1"/>
        <v> </v>
      </c>
      <c r="AC26"/>
    </row>
    <row r="27" spans="2:29" ht="12.75">
      <c r="B27" s="8">
        <v>12</v>
      </c>
      <c r="C27" s="28">
        <v>96.3597</v>
      </c>
      <c r="D27" s="28">
        <v>1.8869</v>
      </c>
      <c r="E27" s="28">
        <v>0.5788</v>
      </c>
      <c r="F27" s="28">
        <v>0.0876</v>
      </c>
      <c r="G27" s="28">
        <v>0.0854</v>
      </c>
      <c r="H27" s="28">
        <v>0.0011</v>
      </c>
      <c r="I27" s="28">
        <v>0.0172</v>
      </c>
      <c r="J27" s="28">
        <v>0.012</v>
      </c>
      <c r="K27" s="28">
        <v>0.0098</v>
      </c>
      <c r="L27" s="28">
        <v>0.0103</v>
      </c>
      <c r="M27" s="28">
        <v>0.8067</v>
      </c>
      <c r="N27" s="28">
        <v>0.1444</v>
      </c>
      <c r="O27" s="28">
        <v>0.6959</v>
      </c>
      <c r="P27" s="29">
        <v>34.0818</v>
      </c>
      <c r="Q27" s="29">
        <f t="shared" si="2"/>
        <v>8140.2980796789925</v>
      </c>
      <c r="R27" s="29">
        <v>37.7992</v>
      </c>
      <c r="S27" s="29">
        <f t="shared" si="2"/>
        <v>9028.183815802044</v>
      </c>
      <c r="T27" s="29">
        <v>49.7292</v>
      </c>
      <c r="U27" s="65" t="s">
        <v>64</v>
      </c>
      <c r="V27" s="65" t="s">
        <v>65</v>
      </c>
      <c r="W27" s="33"/>
      <c r="X27" s="28"/>
      <c r="Y27" s="30"/>
      <c r="AA27" s="3">
        <f t="shared" si="0"/>
        <v>99.99990000000001</v>
      </c>
      <c r="AB27" s="20" t="str">
        <f t="shared" si="1"/>
        <v> </v>
      </c>
      <c r="AC27"/>
    </row>
    <row r="28" spans="2:29" ht="12.75" customHeight="1">
      <c r="B28" s="8">
        <v>13</v>
      </c>
      <c r="C28" s="28">
        <v>96.2777</v>
      </c>
      <c r="D28" s="28">
        <v>1.8937</v>
      </c>
      <c r="E28" s="28">
        <v>0.6268</v>
      </c>
      <c r="F28" s="28">
        <v>0.0987</v>
      </c>
      <c r="G28" s="28">
        <v>0.1024</v>
      </c>
      <c r="H28" s="28">
        <v>0.0012</v>
      </c>
      <c r="I28" s="28">
        <v>0.0215</v>
      </c>
      <c r="J28" s="28">
        <v>0.0159</v>
      </c>
      <c r="K28" s="28">
        <v>0.0148</v>
      </c>
      <c r="L28" s="28">
        <v>0.0102</v>
      </c>
      <c r="M28" s="28">
        <v>0.7912</v>
      </c>
      <c r="N28" s="28">
        <v>0.1458</v>
      </c>
      <c r="O28" s="28">
        <v>0.6972</v>
      </c>
      <c r="P28" s="29">
        <v>34.15</v>
      </c>
      <c r="Q28" s="29">
        <f t="shared" si="2"/>
        <v>8156.587369828987</v>
      </c>
      <c r="R28" s="29">
        <v>37.8724</v>
      </c>
      <c r="S28" s="29">
        <f t="shared" si="2"/>
        <v>9045.667335435179</v>
      </c>
      <c r="T28" s="29">
        <v>49.7764</v>
      </c>
      <c r="U28" s="65" t="s">
        <v>66</v>
      </c>
      <c r="V28" s="65" t="s">
        <v>65</v>
      </c>
      <c r="W28" s="32"/>
      <c r="X28" s="28"/>
      <c r="Y28" s="30"/>
      <c r="AA28" s="3">
        <f t="shared" si="0"/>
        <v>99.99989999999998</v>
      </c>
      <c r="AB28" s="20" t="str">
        <f t="shared" si="1"/>
        <v> </v>
      </c>
      <c r="AC28"/>
    </row>
    <row r="29" spans="2:29" ht="12.75">
      <c r="B29" s="8">
        <v>14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65"/>
      <c r="V29" s="65"/>
      <c r="W29" s="33"/>
      <c r="X29" s="30"/>
      <c r="Y29" s="30"/>
      <c r="AA29" s="3">
        <f t="shared" si="0"/>
        <v>0</v>
      </c>
      <c r="AB29" s="20" t="str">
        <f t="shared" si="1"/>
        <v> </v>
      </c>
      <c r="AC29"/>
    </row>
    <row r="30" spans="2:29" ht="12.75">
      <c r="B30" s="8">
        <v>15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65"/>
      <c r="V30" s="65"/>
      <c r="W30" s="32"/>
      <c r="X30" s="30"/>
      <c r="Y30" s="30"/>
      <c r="AA30" s="3">
        <f t="shared" si="0"/>
        <v>0</v>
      </c>
      <c r="AB30" s="20" t="str">
        <f t="shared" si="1"/>
        <v> </v>
      </c>
      <c r="AC30"/>
    </row>
    <row r="31" spans="2:29" ht="12.75">
      <c r="B31" s="8">
        <v>16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65"/>
      <c r="V31" s="34"/>
      <c r="W31" s="33"/>
      <c r="X31" s="30"/>
      <c r="Y31" s="30"/>
      <c r="AA31" s="3">
        <f t="shared" si="0"/>
        <v>0</v>
      </c>
      <c r="AB31" s="20" t="str">
        <f t="shared" si="1"/>
        <v> </v>
      </c>
      <c r="AC31"/>
    </row>
    <row r="32" spans="2:29" ht="12.75">
      <c r="B32" s="8">
        <v>17</v>
      </c>
      <c r="C32" s="28">
        <v>96.5061</v>
      </c>
      <c r="D32" s="28">
        <v>1.8218</v>
      </c>
      <c r="E32" s="28">
        <v>0.5459</v>
      </c>
      <c r="F32" s="28">
        <v>0.0855</v>
      </c>
      <c r="G32" s="28">
        <v>0.0829</v>
      </c>
      <c r="H32" s="28">
        <v>0.0011</v>
      </c>
      <c r="I32" s="28">
        <v>0.0172</v>
      </c>
      <c r="J32" s="28">
        <v>0.0121</v>
      </c>
      <c r="K32" s="28">
        <v>0.0124</v>
      </c>
      <c r="L32" s="28">
        <v>0.0087</v>
      </c>
      <c r="M32" s="28">
        <v>0.7679</v>
      </c>
      <c r="N32" s="28">
        <v>0.1385</v>
      </c>
      <c r="O32" s="28">
        <v>0.6948</v>
      </c>
      <c r="P32" s="29">
        <v>34.0629</v>
      </c>
      <c r="Q32" s="29">
        <f aca="true" t="shared" si="3" ref="Q32:S36">P32*1000/4.1868</f>
        <v>8135.783892232732</v>
      </c>
      <c r="R32" s="29">
        <v>37.7796</v>
      </c>
      <c r="S32" s="29">
        <f t="shared" si="3"/>
        <v>9023.502436228146</v>
      </c>
      <c r="T32" s="29">
        <v>49.7408</v>
      </c>
      <c r="U32" s="65" t="s">
        <v>67</v>
      </c>
      <c r="V32" s="65" t="s">
        <v>68</v>
      </c>
      <c r="W32" s="26"/>
      <c r="X32" s="26"/>
      <c r="Y32" s="9"/>
      <c r="AA32" s="3">
        <f t="shared" si="0"/>
        <v>100.00009999999999</v>
      </c>
      <c r="AB32" s="20" t="str">
        <f t="shared" si="1"/>
        <v> </v>
      </c>
      <c r="AC32"/>
    </row>
    <row r="33" spans="2:29" ht="12.75">
      <c r="B33" s="8">
        <v>18</v>
      </c>
      <c r="C33" s="28">
        <v>96.5026</v>
      </c>
      <c r="D33" s="28">
        <v>1.8198</v>
      </c>
      <c r="E33" s="28">
        <v>0.5409</v>
      </c>
      <c r="F33" s="28">
        <v>0.0846</v>
      </c>
      <c r="G33" s="28">
        <v>0.0818</v>
      </c>
      <c r="H33" s="28">
        <v>0.0013</v>
      </c>
      <c r="I33" s="28">
        <v>0.0171</v>
      </c>
      <c r="J33" s="28">
        <v>0.0113</v>
      </c>
      <c r="K33" s="28">
        <v>0.0109</v>
      </c>
      <c r="L33" s="28">
        <v>0.009</v>
      </c>
      <c r="M33" s="28">
        <v>0.7813</v>
      </c>
      <c r="N33" s="28">
        <v>0.1393</v>
      </c>
      <c r="O33" s="28">
        <v>0.6947</v>
      </c>
      <c r="P33" s="29">
        <v>34.0508</v>
      </c>
      <c r="Q33" s="29">
        <f t="shared" si="3"/>
        <v>8132.89385688354</v>
      </c>
      <c r="R33" s="29">
        <v>37.7664</v>
      </c>
      <c r="S33" s="29">
        <f t="shared" si="3"/>
        <v>9020.349670392661</v>
      </c>
      <c r="T33" s="29">
        <v>49.7266</v>
      </c>
      <c r="U33" s="65" t="s">
        <v>69</v>
      </c>
      <c r="V33" s="65" t="s">
        <v>70</v>
      </c>
      <c r="W33" s="31"/>
      <c r="X33" s="26"/>
      <c r="Y33" s="9"/>
      <c r="AA33" s="3">
        <f t="shared" si="0"/>
        <v>99.99990000000001</v>
      </c>
      <c r="AB33" s="20" t="str">
        <f t="shared" si="1"/>
        <v> </v>
      </c>
      <c r="AC33"/>
    </row>
    <row r="34" spans="2:29" ht="12.75">
      <c r="B34" s="8">
        <v>19</v>
      </c>
      <c r="C34" s="28">
        <v>96.4533</v>
      </c>
      <c r="D34" s="28">
        <v>1.8449</v>
      </c>
      <c r="E34" s="28">
        <v>0.5594</v>
      </c>
      <c r="F34" s="28">
        <v>0.0864</v>
      </c>
      <c r="G34" s="28">
        <v>0.0836</v>
      </c>
      <c r="H34" s="28">
        <v>0.0011</v>
      </c>
      <c r="I34" s="28">
        <v>0.0166</v>
      </c>
      <c r="J34" s="28">
        <v>0.0115</v>
      </c>
      <c r="K34" s="28">
        <v>0.0104</v>
      </c>
      <c r="L34" s="28">
        <v>0.0091</v>
      </c>
      <c r="M34" s="28">
        <v>0.7788</v>
      </c>
      <c r="N34" s="28">
        <v>0.1451</v>
      </c>
      <c r="O34" s="28">
        <v>0.6952</v>
      </c>
      <c r="P34" s="29">
        <v>34.0674</v>
      </c>
      <c r="Q34" s="29">
        <f t="shared" si="3"/>
        <v>8136.858698767556</v>
      </c>
      <c r="R34" s="29">
        <v>37.7841</v>
      </c>
      <c r="S34" s="29">
        <f t="shared" si="3"/>
        <v>9024.57724276297</v>
      </c>
      <c r="T34" s="29">
        <v>49.7337</v>
      </c>
      <c r="U34" s="65" t="s">
        <v>68</v>
      </c>
      <c r="V34" s="34">
        <v>-20.3</v>
      </c>
      <c r="W34" s="26"/>
      <c r="X34" s="26"/>
      <c r="Y34" s="9"/>
      <c r="AA34" s="3">
        <f t="shared" si="0"/>
        <v>100.00019999999999</v>
      </c>
      <c r="AB34" s="20" t="str">
        <f t="shared" si="1"/>
        <v> </v>
      </c>
      <c r="AC34"/>
    </row>
    <row r="35" spans="2:29" ht="12.75">
      <c r="B35" s="8">
        <v>20</v>
      </c>
      <c r="C35" s="28">
        <v>96.5336</v>
      </c>
      <c r="D35" s="28">
        <v>1.8012</v>
      </c>
      <c r="E35" s="28">
        <v>0.541</v>
      </c>
      <c r="F35" s="28">
        <v>0.0833</v>
      </c>
      <c r="G35" s="28">
        <v>0.0786</v>
      </c>
      <c r="H35" s="28">
        <v>0.001</v>
      </c>
      <c r="I35" s="28">
        <v>0.0153</v>
      </c>
      <c r="J35" s="28">
        <v>0.0101</v>
      </c>
      <c r="K35" s="28">
        <v>0.0086</v>
      </c>
      <c r="L35" s="28">
        <v>0.0117</v>
      </c>
      <c r="M35" s="28">
        <v>0.7757</v>
      </c>
      <c r="N35" s="28">
        <v>0.1397</v>
      </c>
      <c r="O35" s="28">
        <v>0.6944</v>
      </c>
      <c r="P35" s="29">
        <v>34.037</v>
      </c>
      <c r="Q35" s="29">
        <f t="shared" si="3"/>
        <v>8129.597783510079</v>
      </c>
      <c r="R35" s="29">
        <v>37.7517</v>
      </c>
      <c r="S35" s="29">
        <f t="shared" si="3"/>
        <v>9016.838635712238</v>
      </c>
      <c r="T35" s="29">
        <v>49.7191</v>
      </c>
      <c r="U35" s="65" t="s">
        <v>71</v>
      </c>
      <c r="V35" s="67">
        <v>-21.2</v>
      </c>
      <c r="W35" s="26"/>
      <c r="X35" s="26"/>
      <c r="Y35" s="9"/>
      <c r="AA35" s="3">
        <f t="shared" si="0"/>
        <v>99.9998</v>
      </c>
      <c r="AB35" s="20" t="str">
        <f t="shared" si="1"/>
        <v> </v>
      </c>
      <c r="AC35"/>
    </row>
    <row r="36" spans="2:29" ht="12.75">
      <c r="B36" s="8">
        <v>21</v>
      </c>
      <c r="C36" s="28">
        <v>96.4558</v>
      </c>
      <c r="D36" s="28">
        <v>1.849</v>
      </c>
      <c r="E36" s="28">
        <v>0.557</v>
      </c>
      <c r="F36" s="28">
        <v>0.0864</v>
      </c>
      <c r="G36" s="28">
        <v>0.0825</v>
      </c>
      <c r="H36" s="28">
        <v>0.0011</v>
      </c>
      <c r="I36" s="28">
        <v>0.0161</v>
      </c>
      <c r="J36" s="28">
        <v>0.0109</v>
      </c>
      <c r="K36" s="28">
        <v>0.0095</v>
      </c>
      <c r="L36" s="28">
        <v>0.0113</v>
      </c>
      <c r="M36" s="28">
        <v>0.7757</v>
      </c>
      <c r="N36" s="28">
        <v>0.1448</v>
      </c>
      <c r="O36" s="28">
        <v>0.6951</v>
      </c>
      <c r="P36" s="29">
        <v>34.0644</v>
      </c>
      <c r="Q36" s="29">
        <f t="shared" si="3"/>
        <v>8136.142161077673</v>
      </c>
      <c r="R36" s="29">
        <v>37.781</v>
      </c>
      <c r="S36" s="29">
        <f t="shared" si="3"/>
        <v>9023.836820483424</v>
      </c>
      <c r="T36" s="29">
        <v>49.7324</v>
      </c>
      <c r="U36" s="65" t="s">
        <v>65</v>
      </c>
      <c r="V36" s="67">
        <v>-21.1</v>
      </c>
      <c r="W36" s="26"/>
      <c r="X36" s="26"/>
      <c r="Y36" s="9"/>
      <c r="AA36" s="3">
        <f t="shared" si="0"/>
        <v>100.0001</v>
      </c>
      <c r="AB36" s="20" t="str">
        <f t="shared" si="1"/>
        <v> </v>
      </c>
      <c r="AC36"/>
    </row>
    <row r="37" spans="2:29" ht="13.5">
      <c r="B37" s="8">
        <v>22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65"/>
      <c r="V37" s="68"/>
      <c r="W37" s="26"/>
      <c r="X37" s="26"/>
      <c r="Y37" s="9"/>
      <c r="AA37" s="3">
        <f t="shared" si="0"/>
        <v>0</v>
      </c>
      <c r="AB37" s="20" t="str">
        <f t="shared" si="1"/>
        <v> </v>
      </c>
      <c r="AC37"/>
    </row>
    <row r="38" spans="2:29" ht="12.75">
      <c r="B38" s="8">
        <v>23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30"/>
      <c r="V38" s="30"/>
      <c r="W38" s="26"/>
      <c r="X38" s="26"/>
      <c r="Y38" s="9"/>
      <c r="AA38" s="3">
        <f t="shared" si="0"/>
        <v>0</v>
      </c>
      <c r="AB38" s="20" t="str">
        <f t="shared" si="1"/>
        <v> </v>
      </c>
      <c r="AC38"/>
    </row>
    <row r="39" spans="2:29" ht="12.75">
      <c r="B39" s="8">
        <v>24</v>
      </c>
      <c r="C39" s="28">
        <v>96.5488</v>
      </c>
      <c r="D39" s="28">
        <v>1.7704</v>
      </c>
      <c r="E39" s="28">
        <v>0.5373</v>
      </c>
      <c r="F39" s="28">
        <v>0.0859</v>
      </c>
      <c r="G39" s="28">
        <v>0.084</v>
      </c>
      <c r="H39" s="28">
        <v>0.0012</v>
      </c>
      <c r="I39" s="28">
        <v>0.0168</v>
      </c>
      <c r="J39" s="28">
        <v>0.0117</v>
      </c>
      <c r="K39" s="28">
        <v>0.01</v>
      </c>
      <c r="L39" s="28">
        <v>0.0095</v>
      </c>
      <c r="M39" s="28">
        <v>0.787</v>
      </c>
      <c r="N39" s="28">
        <v>0.1375</v>
      </c>
      <c r="O39" s="28">
        <v>0.6945</v>
      </c>
      <c r="P39" s="29">
        <v>34.0359</v>
      </c>
      <c r="Q39" s="29">
        <f aca="true" t="shared" si="4" ref="Q39:S46">P39*1000/4.1868</f>
        <v>8129.335053023789</v>
      </c>
      <c r="R39" s="29">
        <v>37.7504</v>
      </c>
      <c r="S39" s="29">
        <f t="shared" si="4"/>
        <v>9016.528136046623</v>
      </c>
      <c r="T39" s="29">
        <v>49.7159</v>
      </c>
      <c r="U39" s="65" t="s">
        <v>72</v>
      </c>
      <c r="V39" s="67">
        <v>-22.9</v>
      </c>
      <c r="W39" s="33"/>
      <c r="X39" s="30"/>
      <c r="Y39" s="30"/>
      <c r="AA39" s="3">
        <f t="shared" si="0"/>
        <v>100.00010000000002</v>
      </c>
      <c r="AB39" s="20" t="str">
        <f t="shared" si="1"/>
        <v> </v>
      </c>
      <c r="AC39"/>
    </row>
    <row r="40" spans="2:29" ht="12.75">
      <c r="B40" s="8">
        <v>25</v>
      </c>
      <c r="C40" s="28">
        <v>96.4833</v>
      </c>
      <c r="D40" s="28">
        <v>1.8075</v>
      </c>
      <c r="E40" s="28">
        <v>0.551</v>
      </c>
      <c r="F40" s="28">
        <v>0.0868</v>
      </c>
      <c r="G40" s="28">
        <v>0.0844</v>
      </c>
      <c r="H40" s="28">
        <v>0.0014</v>
      </c>
      <c r="I40" s="28">
        <v>0.0171</v>
      </c>
      <c r="J40" s="28">
        <v>0.0117</v>
      </c>
      <c r="K40" s="28">
        <v>0.0096</v>
      </c>
      <c r="L40" s="28">
        <v>0.0096</v>
      </c>
      <c r="M40" s="28">
        <v>0.7995</v>
      </c>
      <c r="N40" s="28">
        <v>0.1382</v>
      </c>
      <c r="O40" s="28">
        <v>0.6949</v>
      </c>
      <c r="P40" s="29">
        <v>34.0494</v>
      </c>
      <c r="Q40" s="29">
        <f t="shared" si="4"/>
        <v>8132.559472628261</v>
      </c>
      <c r="R40" s="29">
        <v>37.7647</v>
      </c>
      <c r="S40" s="29">
        <f t="shared" si="4"/>
        <v>9019.943632368395</v>
      </c>
      <c r="T40" s="29">
        <v>49.7177</v>
      </c>
      <c r="U40" s="65" t="s">
        <v>67</v>
      </c>
      <c r="V40" s="65" t="s">
        <v>62</v>
      </c>
      <c r="W40" s="69" t="s">
        <v>60</v>
      </c>
      <c r="X40" s="30"/>
      <c r="Y40" s="30"/>
      <c r="AA40" s="3">
        <f t="shared" si="0"/>
        <v>100.00010000000002</v>
      </c>
      <c r="AB40" s="20" t="str">
        <f t="shared" si="1"/>
        <v> </v>
      </c>
      <c r="AC40"/>
    </row>
    <row r="41" spans="2:29" ht="12.75" customHeight="1">
      <c r="B41" s="8">
        <v>26</v>
      </c>
      <c r="C41" s="28">
        <v>96.5608</v>
      </c>
      <c r="D41" s="28">
        <v>1.7751</v>
      </c>
      <c r="E41" s="28">
        <v>0.5328</v>
      </c>
      <c r="F41" s="28">
        <v>0.0828</v>
      </c>
      <c r="G41" s="28">
        <v>0.0803</v>
      </c>
      <c r="H41" s="28">
        <v>0.0011</v>
      </c>
      <c r="I41" s="28">
        <v>0.0164</v>
      </c>
      <c r="J41" s="28">
        <v>0.0116</v>
      </c>
      <c r="K41" s="28">
        <v>0.0101</v>
      </c>
      <c r="L41" s="28">
        <v>0.009</v>
      </c>
      <c r="M41" s="28">
        <v>0.7848</v>
      </c>
      <c r="N41" s="28">
        <v>0.1351</v>
      </c>
      <c r="O41" s="28">
        <v>0.6943</v>
      </c>
      <c r="P41" s="29">
        <v>34.0308</v>
      </c>
      <c r="Q41" s="29">
        <f t="shared" si="4"/>
        <v>8128.11693895099</v>
      </c>
      <c r="R41" s="29">
        <v>37.745</v>
      </c>
      <c r="S41" s="29">
        <f t="shared" si="4"/>
        <v>9015.238368204835</v>
      </c>
      <c r="T41" s="29">
        <v>49.7157</v>
      </c>
      <c r="U41" s="30">
        <v>-24.5</v>
      </c>
      <c r="V41" s="30">
        <v>-23.8</v>
      </c>
      <c r="W41" s="33"/>
      <c r="X41" s="28">
        <v>0</v>
      </c>
      <c r="Y41" s="30" t="s">
        <v>59</v>
      </c>
      <c r="AA41" s="3">
        <f t="shared" si="0"/>
        <v>99.99989999999998</v>
      </c>
      <c r="AB41" s="20" t="str">
        <f t="shared" si="1"/>
        <v> </v>
      </c>
      <c r="AC41"/>
    </row>
    <row r="42" spans="2:29" ht="12.75">
      <c r="B42" s="8">
        <v>27</v>
      </c>
      <c r="C42" s="28">
        <v>96.5048</v>
      </c>
      <c r="D42" s="28">
        <v>1.7904</v>
      </c>
      <c r="E42" s="28">
        <v>0.5508</v>
      </c>
      <c r="F42" s="28">
        <v>0.0868</v>
      </c>
      <c r="G42" s="28">
        <v>0.0868</v>
      </c>
      <c r="H42" s="28">
        <v>0.0011</v>
      </c>
      <c r="I42" s="28">
        <v>0.0176</v>
      </c>
      <c r="J42" s="28">
        <v>0.0126</v>
      </c>
      <c r="K42" s="28">
        <v>0.0103</v>
      </c>
      <c r="L42" s="28">
        <v>0.0095</v>
      </c>
      <c r="M42" s="28">
        <v>0.7896</v>
      </c>
      <c r="N42" s="28">
        <v>0.1398</v>
      </c>
      <c r="O42" s="28">
        <v>0.6949</v>
      </c>
      <c r="P42" s="29">
        <v>34.0514</v>
      </c>
      <c r="Q42" s="29">
        <f t="shared" si="4"/>
        <v>8133.037164421516</v>
      </c>
      <c r="R42" s="29">
        <v>37.767</v>
      </c>
      <c r="S42" s="29">
        <f t="shared" si="4"/>
        <v>9020.49297793064</v>
      </c>
      <c r="T42" s="29">
        <v>49.7224</v>
      </c>
      <c r="U42" s="65" t="s">
        <v>73</v>
      </c>
      <c r="V42" s="65" t="s">
        <v>62</v>
      </c>
      <c r="W42" s="33"/>
      <c r="X42" s="28"/>
      <c r="Y42" s="28"/>
      <c r="AA42" s="3">
        <f t="shared" si="0"/>
        <v>100.00009999999999</v>
      </c>
      <c r="AB42" s="20" t="str">
        <f t="shared" si="1"/>
        <v> </v>
      </c>
      <c r="AC42"/>
    </row>
    <row r="43" spans="2:29" ht="12.75" customHeight="1">
      <c r="B43" s="8">
        <v>28</v>
      </c>
      <c r="C43" s="28">
        <v>96.5693</v>
      </c>
      <c r="D43" s="28">
        <v>1.7622</v>
      </c>
      <c r="E43" s="28">
        <v>0.5222</v>
      </c>
      <c r="F43" s="28">
        <v>0.0811</v>
      </c>
      <c r="G43" s="28">
        <v>0.0778</v>
      </c>
      <c r="H43" s="28">
        <v>0.001</v>
      </c>
      <c r="I43" s="28">
        <v>0.0156</v>
      </c>
      <c r="J43" s="28">
        <v>0.0109</v>
      </c>
      <c r="K43" s="28">
        <v>0.0095</v>
      </c>
      <c r="L43" s="28">
        <v>0.0094</v>
      </c>
      <c r="M43" s="28">
        <v>0.8012</v>
      </c>
      <c r="N43" s="28">
        <v>0.1398</v>
      </c>
      <c r="O43" s="28">
        <v>0.6941</v>
      </c>
      <c r="P43" s="29">
        <v>34.0091</v>
      </c>
      <c r="Q43" s="29">
        <f t="shared" si="4"/>
        <v>8122.933982994172</v>
      </c>
      <c r="R43" s="29">
        <v>37.7214</v>
      </c>
      <c r="S43" s="29">
        <f t="shared" si="4"/>
        <v>9009.601605044427</v>
      </c>
      <c r="T43" s="29">
        <v>49.6916</v>
      </c>
      <c r="U43" s="30">
        <v>-22.9</v>
      </c>
      <c r="V43" s="65" t="s">
        <v>74</v>
      </c>
      <c r="W43" s="64"/>
      <c r="X43" s="30"/>
      <c r="Y43" s="28"/>
      <c r="AA43" s="3">
        <f t="shared" si="0"/>
        <v>100.00000000000001</v>
      </c>
      <c r="AB43" s="20" t="str">
        <f t="shared" si="1"/>
        <v>ОК</v>
      </c>
      <c r="AC43"/>
    </row>
    <row r="44" spans="2:29" ht="12.75" customHeight="1">
      <c r="B44" s="8">
        <v>29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29"/>
      <c r="R44" s="29"/>
      <c r="S44" s="29"/>
      <c r="T44" s="29"/>
      <c r="U44" s="34"/>
      <c r="V44" s="30"/>
      <c r="W44" s="64"/>
      <c r="X44" s="30"/>
      <c r="Y44" s="28"/>
      <c r="AA44" s="3">
        <f t="shared" si="0"/>
        <v>0</v>
      </c>
      <c r="AB44" s="20" t="str">
        <f t="shared" si="1"/>
        <v> </v>
      </c>
      <c r="AC44"/>
    </row>
    <row r="45" spans="2:29" ht="12.75" customHeight="1">
      <c r="B45" s="8">
        <v>30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  <c r="Q45" s="29"/>
      <c r="R45" s="29"/>
      <c r="S45" s="29"/>
      <c r="T45" s="29"/>
      <c r="U45" s="34"/>
      <c r="V45" s="30"/>
      <c r="W45" s="64"/>
      <c r="X45" s="30"/>
      <c r="Y45" s="28"/>
      <c r="AA45" s="3"/>
      <c r="AB45" s="20"/>
      <c r="AC45"/>
    </row>
    <row r="46" spans="2:29" ht="12.75" customHeight="1">
      <c r="B46" s="71">
        <v>31</v>
      </c>
      <c r="C46" s="28">
        <v>96.8254</v>
      </c>
      <c r="D46" s="28">
        <v>1.6114</v>
      </c>
      <c r="E46" s="28">
        <v>0.4754</v>
      </c>
      <c r="F46" s="28">
        <v>0.0745</v>
      </c>
      <c r="G46" s="28">
        <v>0.0716</v>
      </c>
      <c r="H46" s="28">
        <v>0.001</v>
      </c>
      <c r="I46" s="28">
        <v>0.0141</v>
      </c>
      <c r="J46" s="28">
        <v>0.0095</v>
      </c>
      <c r="K46" s="28">
        <v>0.0085</v>
      </c>
      <c r="L46" s="28">
        <v>0.0071</v>
      </c>
      <c r="M46" s="28">
        <v>0.78</v>
      </c>
      <c r="N46" s="28">
        <v>0.1214</v>
      </c>
      <c r="O46" s="28">
        <v>0.692</v>
      </c>
      <c r="P46" s="29">
        <v>33.9451</v>
      </c>
      <c r="Q46" s="29">
        <f t="shared" si="4"/>
        <v>8107.647845610012</v>
      </c>
      <c r="R46" s="29">
        <v>37.6534</v>
      </c>
      <c r="S46" s="29">
        <f t="shared" si="4"/>
        <v>8993.360084073754</v>
      </c>
      <c r="T46" s="29">
        <v>49.6769</v>
      </c>
      <c r="U46" s="30">
        <v>23.5</v>
      </c>
      <c r="V46" s="30">
        <v>-22.7</v>
      </c>
      <c r="W46" s="64"/>
      <c r="X46" s="30"/>
      <c r="Y46" s="28"/>
      <c r="AA46" s="3">
        <f t="shared" si="0"/>
        <v>99.9999</v>
      </c>
      <c r="AB46" s="20" t="str">
        <f t="shared" si="1"/>
        <v> </v>
      </c>
      <c r="AC46"/>
    </row>
    <row r="47" spans="3:29" ht="12.7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  <c r="R47" s="90"/>
      <c r="S47" s="90"/>
      <c r="T47" s="90"/>
      <c r="U47" s="90"/>
      <c r="V47" s="90"/>
      <c r="W47" s="90"/>
      <c r="X47" s="90"/>
      <c r="Y47" s="90"/>
      <c r="AA47" s="3"/>
      <c r="AB47" s="4"/>
      <c r="AC47"/>
    </row>
    <row r="48" spans="3:4" ht="12.75">
      <c r="C48" s="1"/>
      <c r="D48" s="1"/>
    </row>
    <row r="49" spans="3:25" ht="14.25">
      <c r="C49" s="43" t="s">
        <v>30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51"/>
      <c r="S49" s="51"/>
      <c r="T49" s="52"/>
      <c r="U49" s="44"/>
      <c r="V49" s="43" t="s">
        <v>55</v>
      </c>
      <c r="W49" s="43"/>
      <c r="X49" s="44"/>
      <c r="Y49" s="41"/>
    </row>
    <row r="50" spans="3:25" ht="12.75">
      <c r="C50" s="45"/>
      <c r="D50" s="46" t="s">
        <v>31</v>
      </c>
      <c r="E50" s="47"/>
      <c r="F50" s="47"/>
      <c r="G50" s="47"/>
      <c r="H50" s="47"/>
      <c r="I50" s="47"/>
      <c r="J50" s="45"/>
      <c r="K50" s="45"/>
      <c r="L50" s="48" t="s">
        <v>32</v>
      </c>
      <c r="M50" s="48"/>
      <c r="N50" s="48"/>
      <c r="O50" s="48"/>
      <c r="P50" s="48"/>
      <c r="Q50" s="45"/>
      <c r="S50" s="48" t="s">
        <v>0</v>
      </c>
      <c r="T50" s="49"/>
      <c r="U50" s="49"/>
      <c r="V50" s="45"/>
      <c r="W50" s="48" t="s">
        <v>14</v>
      </c>
      <c r="X50" s="49"/>
      <c r="Y50" s="42"/>
    </row>
    <row r="51" spans="3:25" ht="15.75" customHeight="1">
      <c r="C51" s="50" t="s">
        <v>33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51"/>
      <c r="T51" s="53"/>
      <c r="V51" s="50" t="str">
        <f>V49</f>
        <v>" 02 "листопада     2016 р.</v>
      </c>
      <c r="W51" s="50"/>
      <c r="Y51" s="17"/>
    </row>
    <row r="52" spans="3:25" ht="12.75">
      <c r="C52" s="45"/>
      <c r="D52" s="46" t="s">
        <v>34</v>
      </c>
      <c r="E52" s="47"/>
      <c r="F52" s="47"/>
      <c r="G52" s="47"/>
      <c r="H52" s="47"/>
      <c r="I52" s="47"/>
      <c r="J52" s="45"/>
      <c r="K52" s="45"/>
      <c r="L52" s="48" t="s">
        <v>32</v>
      </c>
      <c r="M52" s="48"/>
      <c r="N52" s="48"/>
      <c r="O52" s="48"/>
      <c r="P52" s="48"/>
      <c r="Q52" s="45"/>
      <c r="S52" s="48" t="s">
        <v>0</v>
      </c>
      <c r="V52" s="45"/>
      <c r="W52" s="48" t="s">
        <v>14</v>
      </c>
      <c r="Y52" s="42"/>
    </row>
    <row r="56" spans="3:10" ht="12.75">
      <c r="C56" s="27"/>
      <c r="D56" s="21"/>
      <c r="E56" s="21"/>
      <c r="F56" s="21"/>
      <c r="G56" s="21"/>
      <c r="H56" s="21"/>
      <c r="I56" s="21"/>
      <c r="J56" s="21"/>
    </row>
  </sheetData>
  <sheetProtection/>
  <mergeCells count="34">
    <mergeCell ref="Y12:Y15"/>
    <mergeCell ref="H13:H15"/>
    <mergeCell ref="C12:N12"/>
    <mergeCell ref="V12:V15"/>
    <mergeCell ref="F13:F15"/>
    <mergeCell ref="Q13:Q15"/>
    <mergeCell ref="O12:T12"/>
    <mergeCell ref="C47:Y47"/>
    <mergeCell ref="C13:C15"/>
    <mergeCell ref="E13:E15"/>
    <mergeCell ref="O13:O15"/>
    <mergeCell ref="I13:I15"/>
    <mergeCell ref="L13:L15"/>
    <mergeCell ref="P13:P15"/>
    <mergeCell ref="U12:U15"/>
    <mergeCell ref="D13:D15"/>
    <mergeCell ref="R13:R15"/>
    <mergeCell ref="A7:Y7"/>
    <mergeCell ref="A8:Y8"/>
    <mergeCell ref="B9:Y9"/>
    <mergeCell ref="K13:K15"/>
    <mergeCell ref="J13:J15"/>
    <mergeCell ref="G13:G15"/>
    <mergeCell ref="M13:M15"/>
    <mergeCell ref="T13:T15"/>
    <mergeCell ref="B12:B15"/>
    <mergeCell ref="W12:W15"/>
    <mergeCell ref="X12:X15"/>
    <mergeCell ref="S13:S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SheetLayoutView="100" workbookViewId="0" topLeftCell="A27">
      <selection activeCell="F15" sqref="F15:F45"/>
    </sheetView>
  </sheetViews>
  <sheetFormatPr defaultColWidth="9.00390625" defaultRowHeight="12.75"/>
  <cols>
    <col min="1" max="1" width="2.00390625" style="0" customWidth="1"/>
    <col min="2" max="6" width="15.75390625" style="0" customWidth="1"/>
    <col min="7" max="7" width="20.875" style="0" customWidth="1"/>
    <col min="8" max="8" width="7.625" style="0" customWidth="1"/>
    <col min="9" max="9" width="9.125" style="5" customWidth="1"/>
  </cols>
  <sheetData>
    <row r="1" spans="2:7" ht="12.75">
      <c r="B1" s="22"/>
      <c r="C1" s="22"/>
      <c r="D1" s="21"/>
      <c r="E1" s="21"/>
      <c r="G1" s="39"/>
    </row>
    <row r="2" spans="2:7" ht="12.75">
      <c r="B2" s="22"/>
      <c r="C2" s="22"/>
      <c r="D2" s="21"/>
      <c r="E2" s="21"/>
      <c r="G2" s="39"/>
    </row>
    <row r="3" spans="2:8" ht="12.75">
      <c r="B3" s="23"/>
      <c r="C3" s="23"/>
      <c r="D3" s="25"/>
      <c r="E3" s="25"/>
      <c r="G3" s="40"/>
      <c r="H3" s="2"/>
    </row>
    <row r="4" spans="2:8" ht="12.75">
      <c r="B4" s="22"/>
      <c r="C4" s="22"/>
      <c r="D4" s="25"/>
      <c r="E4" s="25"/>
      <c r="G4" s="39"/>
      <c r="H4" s="2"/>
    </row>
    <row r="5" spans="2:8" ht="15">
      <c r="B5" s="21"/>
      <c r="C5" s="35"/>
      <c r="D5" s="35"/>
      <c r="E5" s="35"/>
      <c r="G5" s="39"/>
      <c r="H5" s="12"/>
    </row>
    <row r="6" spans="1:8" ht="18" customHeight="1">
      <c r="A6" s="91" t="s">
        <v>56</v>
      </c>
      <c r="B6" s="91"/>
      <c r="C6" s="91"/>
      <c r="D6" s="91"/>
      <c r="E6" s="91"/>
      <c r="F6" s="91"/>
      <c r="G6" s="91"/>
      <c r="H6" s="54"/>
    </row>
    <row r="7" spans="1:8" ht="18" customHeight="1">
      <c r="A7" s="92" t="s">
        <v>40</v>
      </c>
      <c r="B7" s="92"/>
      <c r="C7" s="92"/>
      <c r="D7" s="92"/>
      <c r="E7" s="92"/>
      <c r="F7" s="92"/>
      <c r="G7" s="92"/>
      <c r="H7" s="55"/>
    </row>
    <row r="8" spans="1:8" ht="22.5" customHeight="1">
      <c r="A8" s="92" t="s">
        <v>41</v>
      </c>
      <c r="B8" s="92"/>
      <c r="C8" s="92"/>
      <c r="D8" s="92"/>
      <c r="E8" s="92"/>
      <c r="F8" s="92"/>
      <c r="G8" s="92"/>
      <c r="H8" s="59"/>
    </row>
    <row r="9" spans="1:8" ht="18" customHeight="1">
      <c r="A9" s="92" t="s">
        <v>57</v>
      </c>
      <c r="B9" s="92"/>
      <c r="C9" s="92"/>
      <c r="D9" s="92"/>
      <c r="E9" s="92"/>
      <c r="F9" s="92"/>
      <c r="G9" s="92"/>
      <c r="H9" s="55"/>
    </row>
    <row r="10" spans="2:8" ht="24" customHeight="1" hidden="1">
      <c r="B10" s="10"/>
      <c r="C10" s="11"/>
      <c r="D10" s="11"/>
      <c r="E10" s="11"/>
      <c r="F10" s="11"/>
      <c r="G10" s="11"/>
      <c r="H10" s="13"/>
    </row>
    <row r="11" spans="2:9" ht="19.5" customHeight="1">
      <c r="B11" s="95" t="s">
        <v>18</v>
      </c>
      <c r="C11" s="95" t="s">
        <v>23</v>
      </c>
      <c r="D11" s="95"/>
      <c r="E11" s="95"/>
      <c r="F11" s="95" t="s">
        <v>42</v>
      </c>
      <c r="G11" s="95" t="s">
        <v>43</v>
      </c>
      <c r="H11" s="14"/>
      <c r="I11"/>
    </row>
    <row r="12" spans="2:9" ht="18.75" customHeight="1">
      <c r="B12" s="95"/>
      <c r="C12" s="95" t="s">
        <v>35</v>
      </c>
      <c r="D12" s="95" t="s">
        <v>37</v>
      </c>
      <c r="E12" s="95" t="s">
        <v>36</v>
      </c>
      <c r="F12" s="95"/>
      <c r="G12" s="95"/>
      <c r="H12" s="14"/>
      <c r="I12"/>
    </row>
    <row r="13" spans="2:9" ht="22.5" customHeight="1">
      <c r="B13" s="95"/>
      <c r="C13" s="95"/>
      <c r="D13" s="95"/>
      <c r="E13" s="95"/>
      <c r="F13" s="95"/>
      <c r="G13" s="95"/>
      <c r="H13" s="14"/>
      <c r="I13"/>
    </row>
    <row r="14" spans="2:9" ht="10.5" customHeight="1" hidden="1">
      <c r="B14" s="96"/>
      <c r="C14" s="95"/>
      <c r="D14" s="95"/>
      <c r="E14" s="95"/>
      <c r="F14" s="95"/>
      <c r="G14" s="95"/>
      <c r="H14" s="14"/>
      <c r="I14"/>
    </row>
    <row r="15" spans="2:10" ht="15.75" customHeight="1">
      <c r="B15" s="60">
        <v>1</v>
      </c>
      <c r="C15" s="60">
        <v>870</v>
      </c>
      <c r="D15" s="60">
        <v>956</v>
      </c>
      <c r="E15" s="60">
        <v>3779</v>
      </c>
      <c r="F15" s="97">
        <v>5605</v>
      </c>
      <c r="G15" s="98">
        <v>34.21</v>
      </c>
      <c r="H15" s="15"/>
      <c r="I15" s="94" t="s">
        <v>26</v>
      </c>
      <c r="J15" s="94"/>
    </row>
    <row r="16" spans="2:10" ht="15.75">
      <c r="B16" s="60">
        <v>2</v>
      </c>
      <c r="C16" s="60">
        <v>656</v>
      </c>
      <c r="D16" s="60">
        <v>800</v>
      </c>
      <c r="E16" s="60">
        <v>3245</v>
      </c>
      <c r="F16" s="97">
        <v>4701</v>
      </c>
      <c r="G16" s="98">
        <f>IF(Паспорт!P17&gt;0,Паспорт!P17,G15)</f>
        <v>34.21</v>
      </c>
      <c r="H16" s="15"/>
      <c r="I16" s="94"/>
      <c r="J16" s="94"/>
    </row>
    <row r="17" spans="2:10" ht="15.75">
      <c r="B17" s="60">
        <v>3</v>
      </c>
      <c r="C17" s="60">
        <v>477</v>
      </c>
      <c r="D17" s="60">
        <v>645</v>
      </c>
      <c r="E17" s="60">
        <v>3448</v>
      </c>
      <c r="F17" s="97">
        <v>4570</v>
      </c>
      <c r="G17" s="98">
        <f>IF(Паспорт!P18&gt;0,Паспорт!P18,G16)</f>
        <v>34.1852</v>
      </c>
      <c r="H17" s="15"/>
      <c r="I17" s="94"/>
      <c r="J17" s="94"/>
    </row>
    <row r="18" spans="2:10" ht="15.75">
      <c r="B18" s="60">
        <v>4</v>
      </c>
      <c r="C18" s="60">
        <v>552</v>
      </c>
      <c r="D18" s="60">
        <v>653</v>
      </c>
      <c r="E18" s="60">
        <v>2979</v>
      </c>
      <c r="F18" s="97">
        <v>4184</v>
      </c>
      <c r="G18" s="98">
        <f>IF(Паспорт!P19&gt;0,Паспорт!P19,G17)</f>
        <v>34.138</v>
      </c>
      <c r="H18" s="15"/>
      <c r="I18" s="94"/>
      <c r="J18" s="94"/>
    </row>
    <row r="19" spans="2:10" ht="15.75">
      <c r="B19" s="60">
        <v>5</v>
      </c>
      <c r="C19" s="60">
        <v>1208</v>
      </c>
      <c r="D19" s="60">
        <v>812</v>
      </c>
      <c r="E19" s="60">
        <v>3661</v>
      </c>
      <c r="F19" s="97">
        <v>5681</v>
      </c>
      <c r="G19" s="98">
        <f>IF(Паспорт!P20&gt;0,Паспорт!P20,G18)</f>
        <v>34.1371</v>
      </c>
      <c r="H19" s="15"/>
      <c r="I19" s="94"/>
      <c r="J19" s="94"/>
    </row>
    <row r="20" spans="2:10" ht="15.75" customHeight="1">
      <c r="B20" s="60">
        <v>6</v>
      </c>
      <c r="C20" s="60">
        <v>876</v>
      </c>
      <c r="D20" s="60">
        <v>978</v>
      </c>
      <c r="E20" s="60">
        <v>4270</v>
      </c>
      <c r="F20" s="97">
        <v>6124</v>
      </c>
      <c r="G20" s="98">
        <f>IF(Паспорт!P21&gt;0,Паспорт!P21,G19)</f>
        <v>34.145</v>
      </c>
      <c r="H20" s="15"/>
      <c r="I20" s="94"/>
      <c r="J20" s="94"/>
    </row>
    <row r="21" spans="2:10" ht="15.75">
      <c r="B21" s="60">
        <v>7</v>
      </c>
      <c r="C21" s="60">
        <v>881</v>
      </c>
      <c r="D21" s="60">
        <v>971</v>
      </c>
      <c r="E21" s="60">
        <v>4640</v>
      </c>
      <c r="F21" s="97">
        <v>6492</v>
      </c>
      <c r="G21" s="98">
        <f>IF(Паспорт!P22&gt;0,Паспорт!P22,G20)</f>
        <v>34.1615</v>
      </c>
      <c r="H21" s="15"/>
      <c r="I21" s="94"/>
      <c r="J21" s="94"/>
    </row>
    <row r="22" spans="2:10" ht="15.75">
      <c r="B22" s="60">
        <v>8</v>
      </c>
      <c r="C22" s="60">
        <v>1107</v>
      </c>
      <c r="D22" s="60">
        <v>1388</v>
      </c>
      <c r="E22" s="60">
        <v>5004</v>
      </c>
      <c r="F22" s="97">
        <v>7499</v>
      </c>
      <c r="G22" s="98">
        <f>IF(Паспорт!P23&gt;0,Паспорт!P23,G21)</f>
        <v>34.1615</v>
      </c>
      <c r="H22" s="15"/>
      <c r="I22" s="94"/>
      <c r="J22" s="94"/>
    </row>
    <row r="23" spans="2:9" ht="15" customHeight="1">
      <c r="B23" s="60">
        <v>9</v>
      </c>
      <c r="C23" s="60">
        <v>1335</v>
      </c>
      <c r="D23" s="60">
        <v>1582</v>
      </c>
      <c r="E23" s="60">
        <v>6382</v>
      </c>
      <c r="F23" s="97">
        <v>9299</v>
      </c>
      <c r="G23" s="98">
        <f>IF(Паспорт!P24&gt;0,Паспорт!P24,G22)</f>
        <v>34.1615</v>
      </c>
      <c r="H23" s="15"/>
      <c r="I23" s="19"/>
    </row>
    <row r="24" spans="2:9" ht="15.75">
      <c r="B24" s="60">
        <v>10</v>
      </c>
      <c r="C24" s="60">
        <v>1403</v>
      </c>
      <c r="D24" s="60">
        <v>1507</v>
      </c>
      <c r="E24" s="60">
        <v>6107</v>
      </c>
      <c r="F24" s="97">
        <v>9017</v>
      </c>
      <c r="G24" s="98">
        <f>IF(Паспорт!P25&gt;0,Паспорт!P25,G23)</f>
        <v>34.0625</v>
      </c>
      <c r="H24" s="15"/>
      <c r="I24" s="19"/>
    </row>
    <row r="25" spans="2:9" ht="15.75">
      <c r="B25" s="60">
        <v>11</v>
      </c>
      <c r="C25" s="60">
        <v>1391</v>
      </c>
      <c r="D25" s="60">
        <v>1510</v>
      </c>
      <c r="E25" s="60">
        <v>6846</v>
      </c>
      <c r="F25" s="97">
        <v>9747</v>
      </c>
      <c r="G25" s="98">
        <f>IF(Паспорт!P26&gt;0,Паспорт!P26,G24)</f>
        <v>34.0725</v>
      </c>
      <c r="H25" s="15"/>
      <c r="I25" s="19"/>
    </row>
    <row r="26" spans="2:9" ht="15.75">
      <c r="B26" s="60">
        <v>12</v>
      </c>
      <c r="C26" s="60">
        <v>1813</v>
      </c>
      <c r="D26" s="60">
        <v>1913</v>
      </c>
      <c r="E26" s="60">
        <v>9577</v>
      </c>
      <c r="F26" s="97">
        <v>13303</v>
      </c>
      <c r="G26" s="98">
        <f>IF(Паспорт!P27&gt;0,Паспорт!P27,G25)</f>
        <v>34.0818</v>
      </c>
      <c r="H26" s="15"/>
      <c r="I26" s="19"/>
    </row>
    <row r="27" spans="2:9" ht="15.75">
      <c r="B27" s="60">
        <v>13</v>
      </c>
      <c r="C27" s="60">
        <v>2507</v>
      </c>
      <c r="D27" s="60">
        <v>2252</v>
      </c>
      <c r="E27" s="60">
        <v>10374</v>
      </c>
      <c r="F27" s="97">
        <v>15133</v>
      </c>
      <c r="G27" s="98">
        <f>IF(Паспорт!P28&gt;0,Паспорт!P28,G26)</f>
        <v>34.15</v>
      </c>
      <c r="H27" s="15"/>
      <c r="I27" s="19"/>
    </row>
    <row r="28" spans="2:9" ht="15.75">
      <c r="B28" s="60">
        <v>14</v>
      </c>
      <c r="C28" s="60">
        <v>2450</v>
      </c>
      <c r="D28" s="60">
        <v>2068</v>
      </c>
      <c r="E28" s="60">
        <v>9061</v>
      </c>
      <c r="F28" s="97">
        <v>13579</v>
      </c>
      <c r="G28" s="98">
        <f>IF(Паспорт!P29&gt;0,Паспорт!P29,G27)</f>
        <v>34.15</v>
      </c>
      <c r="H28" s="15"/>
      <c r="I28" s="19"/>
    </row>
    <row r="29" spans="2:9" ht="15.75">
      <c r="B29" s="60">
        <v>15</v>
      </c>
      <c r="C29" s="60">
        <v>2598</v>
      </c>
      <c r="D29" s="60">
        <v>2279</v>
      </c>
      <c r="E29" s="60">
        <v>10207</v>
      </c>
      <c r="F29" s="97">
        <v>15084</v>
      </c>
      <c r="G29" s="98">
        <f>IF(Паспорт!P30&gt;0,Паспорт!P30,G28)</f>
        <v>34.15</v>
      </c>
      <c r="H29" s="15"/>
      <c r="I29" s="19"/>
    </row>
    <row r="30" spans="2:9" ht="15.75">
      <c r="B30" s="61">
        <v>16</v>
      </c>
      <c r="C30" s="60">
        <v>2516</v>
      </c>
      <c r="D30" s="60">
        <v>2240</v>
      </c>
      <c r="E30" s="60">
        <v>9230</v>
      </c>
      <c r="F30" s="97">
        <v>13986</v>
      </c>
      <c r="G30" s="98">
        <f>IF(Паспорт!P31&gt;0,Паспорт!P31,G29)</f>
        <v>34.15</v>
      </c>
      <c r="H30" s="15"/>
      <c r="I30" s="19"/>
    </row>
    <row r="31" spans="2:9" ht="15.75">
      <c r="B31" s="61">
        <v>17</v>
      </c>
      <c r="C31" s="60">
        <v>2691</v>
      </c>
      <c r="D31" s="60">
        <v>2253</v>
      </c>
      <c r="E31" s="60">
        <v>9450</v>
      </c>
      <c r="F31" s="97">
        <v>14394</v>
      </c>
      <c r="G31" s="98">
        <f>IF(Паспорт!P32&gt;0,Паспорт!P32,G30)</f>
        <v>34.0629</v>
      </c>
      <c r="H31" s="15"/>
      <c r="I31" s="19"/>
    </row>
    <row r="32" spans="2:9" ht="15.75">
      <c r="B32" s="61">
        <v>18</v>
      </c>
      <c r="C32" s="60">
        <v>2815</v>
      </c>
      <c r="D32" s="60">
        <v>2312</v>
      </c>
      <c r="E32" s="60">
        <v>9629</v>
      </c>
      <c r="F32" s="97">
        <v>14756</v>
      </c>
      <c r="G32" s="98">
        <f>IF(Паспорт!P33&gt;0,Паспорт!P33,G31)</f>
        <v>34.0508</v>
      </c>
      <c r="H32" s="15"/>
      <c r="I32" s="19"/>
    </row>
    <row r="33" spans="2:9" ht="15.75">
      <c r="B33" s="61">
        <v>19</v>
      </c>
      <c r="C33" s="60">
        <v>3143</v>
      </c>
      <c r="D33" s="60">
        <v>2613</v>
      </c>
      <c r="E33" s="60">
        <v>10631</v>
      </c>
      <c r="F33" s="97">
        <v>16387</v>
      </c>
      <c r="G33" s="98">
        <f>IF(Паспорт!P34&gt;0,Паспорт!P34,G32)</f>
        <v>34.0674</v>
      </c>
      <c r="H33" s="15"/>
      <c r="I33" s="19"/>
    </row>
    <row r="34" spans="2:9" ht="15.75">
      <c r="B34" s="61">
        <v>20</v>
      </c>
      <c r="C34" s="60">
        <v>3035</v>
      </c>
      <c r="D34" s="60">
        <v>2695</v>
      </c>
      <c r="E34" s="60">
        <v>10679</v>
      </c>
      <c r="F34" s="97">
        <v>16409</v>
      </c>
      <c r="G34" s="98">
        <f>IF(Паспорт!P35&gt;0,Паспорт!P35,G33)</f>
        <v>34.037</v>
      </c>
      <c r="H34" s="15"/>
      <c r="I34" s="19"/>
    </row>
    <row r="35" spans="2:9" ht="15.75">
      <c r="B35" s="61">
        <v>21</v>
      </c>
      <c r="C35" s="60">
        <v>3056</v>
      </c>
      <c r="D35" s="60">
        <v>2742</v>
      </c>
      <c r="E35" s="60">
        <v>12087</v>
      </c>
      <c r="F35" s="97">
        <v>17885</v>
      </c>
      <c r="G35" s="98">
        <f>IF(Паспорт!P36&gt;0,Паспорт!P36,G34)</f>
        <v>34.0644</v>
      </c>
      <c r="H35" s="15"/>
      <c r="I35" s="19"/>
    </row>
    <row r="36" spans="2:9" ht="15.75">
      <c r="B36" s="61">
        <v>22</v>
      </c>
      <c r="C36" s="60">
        <v>2947</v>
      </c>
      <c r="D36" s="60">
        <v>2641</v>
      </c>
      <c r="E36" s="60">
        <v>12229</v>
      </c>
      <c r="F36" s="97">
        <v>17817</v>
      </c>
      <c r="G36" s="98">
        <f>IF(Паспорт!P37&gt;0,Паспорт!P37,G35)</f>
        <v>34.0644</v>
      </c>
      <c r="H36" s="15"/>
      <c r="I36" s="19"/>
    </row>
    <row r="37" spans="2:9" ht="15.75">
      <c r="B37" s="61">
        <v>23</v>
      </c>
      <c r="C37" s="60">
        <v>3172</v>
      </c>
      <c r="D37" s="60">
        <v>2910</v>
      </c>
      <c r="E37" s="60">
        <v>12912</v>
      </c>
      <c r="F37" s="97">
        <v>18994</v>
      </c>
      <c r="G37" s="98">
        <f>IF(Паспорт!P38&gt;0,Паспорт!P38,G36)</f>
        <v>34.0644</v>
      </c>
      <c r="H37" s="15"/>
      <c r="I37" s="19"/>
    </row>
    <row r="38" spans="2:9" ht="15.75">
      <c r="B38" s="61">
        <v>24</v>
      </c>
      <c r="C38" s="60">
        <v>3143</v>
      </c>
      <c r="D38" s="60">
        <v>3102</v>
      </c>
      <c r="E38" s="60">
        <v>12640</v>
      </c>
      <c r="F38" s="97">
        <v>18885</v>
      </c>
      <c r="G38" s="98">
        <f>IF(Паспорт!P39&gt;0,Паспорт!P39,G37)</f>
        <v>34.0359</v>
      </c>
      <c r="H38" s="15"/>
      <c r="I38" s="19"/>
    </row>
    <row r="39" spans="2:9" ht="15.75">
      <c r="B39" s="61">
        <v>25</v>
      </c>
      <c r="C39" s="60">
        <v>3274</v>
      </c>
      <c r="D39" s="60">
        <v>3225</v>
      </c>
      <c r="E39" s="60">
        <v>13197</v>
      </c>
      <c r="F39" s="97">
        <v>19696</v>
      </c>
      <c r="G39" s="98">
        <f>IF(Паспорт!P40&gt;0,Паспорт!P40,G38)</f>
        <v>34.0494</v>
      </c>
      <c r="H39" s="15"/>
      <c r="I39" s="19"/>
    </row>
    <row r="40" spans="2:9" ht="15.75">
      <c r="B40" s="61">
        <v>26</v>
      </c>
      <c r="C40" s="60">
        <v>3118</v>
      </c>
      <c r="D40" s="60">
        <v>3306</v>
      </c>
      <c r="E40" s="60">
        <v>14073</v>
      </c>
      <c r="F40" s="97">
        <v>20497</v>
      </c>
      <c r="G40" s="98">
        <f>IF(Паспорт!P41&gt;0,Паспорт!P41,G39)</f>
        <v>34.0308</v>
      </c>
      <c r="H40" s="15"/>
      <c r="I40" s="19"/>
    </row>
    <row r="41" spans="2:9" ht="15.75">
      <c r="B41" s="61">
        <v>27</v>
      </c>
      <c r="C41" s="60">
        <v>3372</v>
      </c>
      <c r="D41" s="60">
        <v>3353</v>
      </c>
      <c r="E41" s="60">
        <v>14525</v>
      </c>
      <c r="F41" s="97">
        <v>21250</v>
      </c>
      <c r="G41" s="98">
        <f>IF(Паспорт!P42&gt;0,Паспорт!P42,G40)</f>
        <v>34.0514</v>
      </c>
      <c r="H41" s="15"/>
      <c r="I41" s="19"/>
    </row>
    <row r="42" spans="2:9" ht="15.75">
      <c r="B42" s="61">
        <v>28</v>
      </c>
      <c r="C42" s="60">
        <v>3367</v>
      </c>
      <c r="D42" s="60">
        <v>3339</v>
      </c>
      <c r="E42" s="60">
        <v>15485</v>
      </c>
      <c r="F42" s="97">
        <v>22191</v>
      </c>
      <c r="G42" s="98">
        <f>IF(Паспорт!P43&gt;0,Паспорт!P43,G41)</f>
        <v>34.0091</v>
      </c>
      <c r="H42" s="15"/>
      <c r="I42" s="19"/>
    </row>
    <row r="43" spans="2:9" ht="15" customHeight="1">
      <c r="B43" s="61">
        <v>29</v>
      </c>
      <c r="C43" s="60">
        <v>3526</v>
      </c>
      <c r="D43" s="60">
        <v>3417</v>
      </c>
      <c r="E43" s="60">
        <v>16831</v>
      </c>
      <c r="F43" s="97">
        <v>23774</v>
      </c>
      <c r="G43" s="98">
        <f>IF(Паспорт!P44&gt;0,Паспорт!P44,G42)</f>
        <v>34.0091</v>
      </c>
      <c r="H43" s="15"/>
      <c r="I43" s="19"/>
    </row>
    <row r="44" spans="2:9" ht="12.75" customHeight="1">
      <c r="B44" s="61">
        <v>30</v>
      </c>
      <c r="C44" s="60">
        <v>3086</v>
      </c>
      <c r="D44" s="60">
        <v>3263</v>
      </c>
      <c r="E44" s="60">
        <v>14228</v>
      </c>
      <c r="F44" s="97">
        <v>20577</v>
      </c>
      <c r="G44" s="98">
        <f>IF(Паспорт!P46&gt;0,Паспорт!P46,G43)</f>
        <v>33.9451</v>
      </c>
      <c r="H44" s="15"/>
      <c r="I44" s="19"/>
    </row>
    <row r="45" spans="2:9" ht="17.25" customHeight="1" thickBot="1">
      <c r="B45" s="102">
        <v>31</v>
      </c>
      <c r="C45" s="103">
        <v>2953</v>
      </c>
      <c r="D45" s="103">
        <v>3283</v>
      </c>
      <c r="E45" s="103">
        <v>14216</v>
      </c>
      <c r="F45" s="104">
        <v>20452</v>
      </c>
      <c r="G45" s="105">
        <f>IF(Паспорт!P47&gt;0,Паспорт!P47,G44)</f>
        <v>33.9451</v>
      </c>
      <c r="H45" s="15"/>
      <c r="I45" s="19"/>
    </row>
    <row r="46" spans="2:10" ht="21.75" customHeight="1" thickTop="1">
      <c r="B46" s="70" t="s">
        <v>24</v>
      </c>
      <c r="C46" s="99">
        <f>SUM(C15:C45)</f>
        <v>69338</v>
      </c>
      <c r="D46" s="99">
        <f>SUM(D15:D45)</f>
        <v>67008</v>
      </c>
      <c r="E46" s="99">
        <f>SUM(E15:E45)</f>
        <v>291622</v>
      </c>
      <c r="F46" s="100">
        <f>SUM(F15:F45)</f>
        <v>427968</v>
      </c>
      <c r="G46" s="101">
        <f>SUMPRODUCT(G15:G45,F15:F45)/SUM(F15:F45)</f>
        <v>34.0665265370308</v>
      </c>
      <c r="H46" s="18"/>
      <c r="I46" s="93" t="s">
        <v>25</v>
      </c>
      <c r="J46" s="93"/>
    </row>
    <row r="47" spans="3:9" ht="12.75">
      <c r="C47" s="89"/>
      <c r="D47" s="89"/>
      <c r="E47" s="89"/>
      <c r="F47" s="89"/>
      <c r="G47" s="89"/>
      <c r="H47" s="16"/>
      <c r="I47"/>
    </row>
    <row r="48" ht="12.75">
      <c r="C48" s="1"/>
    </row>
    <row r="49" spans="1:22" ht="15" customHeight="1">
      <c r="A49" s="52" t="s">
        <v>44</v>
      </c>
      <c r="B49" s="53"/>
      <c r="C49" s="51"/>
      <c r="D49" s="57"/>
      <c r="E49" s="53" t="s">
        <v>45</v>
      </c>
      <c r="F49" s="51"/>
      <c r="G49" s="62" t="str">
        <f>Паспорт!V49</f>
        <v>" 02 "листопада     2016 р.</v>
      </c>
      <c r="I49" s="50"/>
      <c r="J49" s="50"/>
      <c r="K49" s="50"/>
      <c r="L49" s="50"/>
      <c r="M49" s="50"/>
      <c r="N49" s="50"/>
      <c r="O49" s="50"/>
      <c r="P49" s="50"/>
      <c r="Q49" s="43"/>
      <c r="R49" s="51"/>
      <c r="V49" s="50"/>
    </row>
    <row r="50" spans="2:21" ht="12.75" customHeight="1">
      <c r="B50" s="46" t="s">
        <v>31</v>
      </c>
      <c r="E50" s="56" t="s">
        <v>32</v>
      </c>
      <c r="F50" s="58" t="s">
        <v>0</v>
      </c>
      <c r="G50" s="58" t="s">
        <v>14</v>
      </c>
      <c r="I50" s="45"/>
      <c r="J50" s="45"/>
      <c r="L50" s="48"/>
      <c r="M50" s="48"/>
      <c r="N50" s="48"/>
      <c r="O50" s="48"/>
      <c r="P50" s="45"/>
      <c r="U50" s="45"/>
    </row>
    <row r="51" spans="1:7" ht="18" customHeight="1">
      <c r="A51" s="52" t="s">
        <v>38</v>
      </c>
      <c r="B51" s="53"/>
      <c r="C51" s="6"/>
      <c r="D51" s="53"/>
      <c r="E51" s="53" t="s">
        <v>39</v>
      </c>
      <c r="F51" s="7"/>
      <c r="G51" s="62" t="str">
        <f>G49</f>
        <v>" 02 "листопада     2016 р.</v>
      </c>
    </row>
    <row r="52" spans="3:7" ht="12.75">
      <c r="C52" s="1"/>
      <c r="E52" s="56" t="s">
        <v>32</v>
      </c>
      <c r="F52" s="58" t="s">
        <v>0</v>
      </c>
      <c r="G52" s="58" t="s">
        <v>14</v>
      </c>
    </row>
  </sheetData>
  <sheetProtection/>
  <mergeCells count="14">
    <mergeCell ref="F11:F14"/>
    <mergeCell ref="G11:G14"/>
    <mergeCell ref="D12:D14"/>
    <mergeCell ref="C11:E11"/>
    <mergeCell ref="A6:G6"/>
    <mergeCell ref="A7:G7"/>
    <mergeCell ref="A8:G8"/>
    <mergeCell ref="A9:G9"/>
    <mergeCell ref="C47:G47"/>
    <mergeCell ref="I46:J46"/>
    <mergeCell ref="B11:B14"/>
    <mergeCell ref="C12:C14"/>
    <mergeCell ref="I15:J22"/>
    <mergeCell ref="E12:E14"/>
  </mergeCells>
  <printOptions horizontalCentered="1" verticalCentered="1"/>
  <pageMargins left="0.29" right="0.42" top="0.35433070866141736" bottom="0.35433070866141736" header="0.31496062992125984" footer="0.31496062992125984"/>
  <pageSetup horizontalDpi="600" verticalDpi="600" orientation="portrait" paperSize="9" scale="94" r:id="rId1"/>
  <colBreaks count="1" manualBreakCount="1">
    <brk id="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2016-11-01T14:45:44Z</cp:lastPrinted>
  <dcterms:created xsi:type="dcterms:W3CDTF">2010-01-29T08:37:16Z</dcterms:created>
  <dcterms:modified xsi:type="dcterms:W3CDTF">2016-11-01T14:45:50Z</dcterms:modified>
  <cp:category/>
  <cp:version/>
  <cp:contentType/>
  <cp:contentStatus/>
</cp:coreProperties>
</file>