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10740" activeTab="1"/>
  </bookViews>
  <sheets>
    <sheet name="Паспорт" sheetId="1" r:id="rId1"/>
    <sheet name="Додаток" sheetId="4" r:id="rId2"/>
  </sheets>
  <definedNames>
    <definedName name="_Hlk21234135" localSheetId="1">Додаток!$C$15</definedName>
    <definedName name="_Hlk21234135" localSheetId="0">Паспорт!$C$15</definedName>
    <definedName name="OLE_LINK2" localSheetId="1">Додаток!#REF!</definedName>
    <definedName name="OLE_LINK2" localSheetId="0">Паспорт!$Y$10</definedName>
    <definedName name="OLE_LINK3" localSheetId="1">Додаток!#REF!</definedName>
    <definedName name="OLE_LINK3" localSheetId="0">Паспорт!#REF!</definedName>
    <definedName name="OLE_LINK5" localSheetId="1">Додаток!#REF!</definedName>
    <definedName name="OLE_LINK5" localSheetId="0">Паспорт!#REF!</definedName>
    <definedName name="_xlnm.Print_Area" localSheetId="1">Додаток!$A$1:$J$54</definedName>
    <definedName name="_xlnm.Print_Area" localSheetId="0">Паспорт!$A$1:$Y$50</definedName>
  </definedNames>
  <calcPr calcId="145621" calcMode="manual"/>
</workbook>
</file>

<file path=xl/calcChain.xml><?xml version="1.0" encoding="utf-8"?>
<calcChain xmlns="http://schemas.openxmlformats.org/spreadsheetml/2006/main">
  <c r="C44" i="4" l="1"/>
  <c r="I43" i="4" l="1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44" i="4" l="1"/>
  <c r="H44" i="4"/>
  <c r="S40" i="1" l="1"/>
  <c r="Q40" i="1"/>
  <c r="S39" i="1" l="1"/>
  <c r="Q39" i="1"/>
  <c r="Q30" i="1" l="1"/>
  <c r="S29" i="1" l="1"/>
  <c r="Q29" i="1"/>
  <c r="AA42" i="1" l="1"/>
  <c r="AB42" i="1" s="1"/>
  <c r="S42" i="1"/>
  <c r="Q42" i="1"/>
  <c r="Q33" i="1" l="1"/>
  <c r="Q32" i="1" l="1"/>
  <c r="S25" i="1" l="1"/>
  <c r="Q25" i="1"/>
  <c r="S21" i="1" l="1"/>
  <c r="S20" i="1" l="1"/>
  <c r="S19" i="1" l="1"/>
  <c r="Q19" i="1"/>
  <c r="S18" i="1" l="1"/>
  <c r="Q18" i="1"/>
  <c r="S43" i="1" l="1"/>
  <c r="S44" i="1"/>
  <c r="S38" i="1"/>
  <c r="S35" i="1"/>
  <c r="S36" i="1"/>
  <c r="S33" i="1"/>
  <c r="S24" i="1"/>
  <c r="S27" i="1"/>
  <c r="S28" i="1"/>
  <c r="S30" i="1"/>
  <c r="S22" i="1"/>
  <c r="S17" i="1"/>
  <c r="S15" i="1"/>
  <c r="Q43" i="1"/>
  <c r="Q44" i="1"/>
  <c r="Q38" i="1"/>
  <c r="Q35" i="1"/>
  <c r="Q36" i="1"/>
  <c r="Q24" i="1"/>
  <c r="Q27" i="1"/>
  <c r="Q28" i="1"/>
  <c r="Q21" i="1"/>
  <c r="Q22" i="1"/>
  <c r="Q17" i="1"/>
  <c r="Q15" i="1"/>
  <c r="AA44" i="1" l="1"/>
  <c r="Q37" i="1" l="1"/>
  <c r="Q31" i="1" l="1"/>
  <c r="S23" i="1" l="1"/>
  <c r="Q23" i="1"/>
  <c r="S16" i="1" l="1"/>
  <c r="S14" i="1"/>
  <c r="Q14" i="1"/>
  <c r="Q16" i="1"/>
  <c r="Q20" i="1"/>
  <c r="Q13" i="1"/>
  <c r="S13" i="1"/>
  <c r="S37" i="1"/>
  <c r="S34" i="1"/>
  <c r="Q34" i="1"/>
  <c r="S32" i="1"/>
  <c r="S31" i="1"/>
  <c r="J14" i="4"/>
  <c r="AA43" i="1"/>
  <c r="AB43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4" i="1"/>
  <c r="AB14" i="1" s="1"/>
  <c r="AA15" i="1"/>
  <c r="AB15" i="1" s="1"/>
  <c r="AA13" i="1"/>
  <c r="AB13" i="1" s="1"/>
  <c r="J15" i="4" l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2" i="4" l="1"/>
  <c r="J41" i="4"/>
  <c r="J43" i="4"/>
  <c r="J44" i="4" s="1"/>
</calcChain>
</file>

<file path=xl/sharedStrings.xml><?xml version="1.0" encoding="utf-8"?>
<sst xmlns="http://schemas.openxmlformats.org/spreadsheetml/2006/main" count="120" uniqueCount="82">
  <si>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</si>
  <si>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</si>
  <si>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</si>
  <si>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</si>
  <si>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</si>
  <si>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</si>
  <si>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</si>
  <si>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</si>
  <si>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</si>
  <si>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</si>
  <si>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</si>
  <si>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</si>
  <si>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</si>
  <si>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</si>
  <si>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</si>
  <si>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</si>
  <si>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</si>
  <si>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</si>
  <si>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</si>
  <si>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</si>
  <si>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</si>
  <si>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</si>
  <si>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</si>
  <si>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</si>
  <si>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</si>
  <si>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</si>
  <si>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</si>
  <si>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</si>
  <si>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</si>
  <si>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</si>
  <si>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</si>
  <si>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</si>
  <si>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</si>
  <si>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</si>
  <si>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</si>
  <si>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</si>
  <si>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</si>
  <si>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</si>
  <si>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</si>
  <si>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</si>
  <si>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</si>
  <si>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</si>
  <si>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</si>
  <si>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</si>
  <si>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</si>
  <si>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</si>
  <si>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Керівник</t>
  </si>
  <si>
    <t>підрозділу підприємства, якому підпорядковується лабораторія</t>
  </si>
  <si>
    <t>прізвище</t>
  </si>
  <si>
    <t>Керівник лабораторії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</si>
  <si>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</si>
  <si>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</si>
  <si>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  <charset val="204"/>
      </rPr>
      <t>последнее</t>
    </r>
    <r>
      <rPr>
        <sz val="10"/>
        <rFont val="Calibri"/>
        <family val="2"/>
        <charset val="204"/>
      </rPr>
      <t xml:space="preserve"> значение Теплоты сгорания низшей  вручную из прошлого месяца!</t>
    </r>
  </si>
  <si>
    <t>Пивовар Є.В.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</si>
  <si>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</si>
  <si>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</si>
  <si>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t>(точка відбору - ПВВГ ШКС-3 )</t>
  </si>
  <si>
    <t>Новопсков-Шебелинка Ду 1200</t>
  </si>
  <si>
    <t>ПВВГ "ШКС-3"*</t>
  </si>
  <si>
    <t>Євтушенко С.О.</t>
  </si>
  <si>
    <t>Завідувач вимірювальної хіміко-аналітичної лабораторії</t>
  </si>
  <si>
    <t xml:space="preserve"> ПВВГ "ШКС-3", ПВВГ "ЧДКС"</t>
  </si>
  <si>
    <t xml:space="preserve"> Начальник  Шебелинського    ЛВУМГ  </t>
  </si>
  <si>
    <t>Іваньков О.В.</t>
  </si>
  <si>
    <t>ПВВГ "ЧДКС"*</t>
  </si>
  <si>
    <t>День</t>
  </si>
  <si>
    <t xml:space="preserve"> V, м3</t>
  </si>
  <si>
    <t>Vp.у.</t>
  </si>
  <si>
    <t xml:space="preserve"> dP, кгс/м2</t>
  </si>
  <si>
    <t xml:space="preserve"> Pизб, кгс/см2</t>
  </si>
  <si>
    <t xml:space="preserve"> T, °C</t>
  </si>
  <si>
    <t>ABC</t>
  </si>
  <si>
    <t xml:space="preserve"> B</t>
  </si>
  <si>
    <t>AB</t>
  </si>
  <si>
    <t>Итого</t>
  </si>
  <si>
    <t>за період з 01.10.2016 по 31.10.2016</t>
  </si>
  <si>
    <t>начальник управління Шебелинського ЛВУМГ</t>
  </si>
  <si>
    <t>відсут</t>
  </si>
  <si>
    <r>
      <t xml:space="preserve">    з газопроводу Новопсков-Шебелинка Ду 1200 з  </t>
    </r>
    <r>
      <rPr>
        <b/>
        <sz val="10"/>
        <color indexed="8"/>
        <rFont val="Calibri"/>
        <family val="2"/>
        <charset val="204"/>
      </rPr>
      <t xml:space="preserve"> </t>
    </r>
    <r>
      <rPr>
        <b/>
        <u/>
        <sz val="10"/>
        <color indexed="8"/>
        <rFont val="Calibri"/>
        <family val="2"/>
        <charset val="204"/>
      </rPr>
      <t>01.10.2016</t>
    </r>
    <r>
      <rPr>
        <b/>
        <sz val="10"/>
        <color indexed="8"/>
        <rFont val="Calibri"/>
        <family val="2"/>
        <charset val="204"/>
      </rPr>
      <t xml:space="preserve">   </t>
    </r>
    <r>
      <rPr>
        <sz val="10"/>
        <color indexed="8"/>
        <rFont val="Calibri"/>
        <family val="2"/>
        <charset val="204"/>
      </rPr>
      <t>по</t>
    </r>
    <r>
      <rPr>
        <b/>
        <sz val="10"/>
        <color indexed="8"/>
        <rFont val="Calibri"/>
        <family val="2"/>
        <charset val="204"/>
      </rPr>
      <t xml:space="preserve">   </t>
    </r>
    <r>
      <rPr>
        <b/>
        <u/>
        <sz val="10"/>
        <color indexed="8"/>
        <rFont val="Calibri"/>
        <family val="2"/>
        <charset val="204"/>
      </rPr>
      <t xml:space="preserve">31.10.2016 </t>
    </r>
    <r>
      <rPr>
        <u/>
        <sz val="10"/>
        <color indexed="8"/>
        <rFont val="Calibri"/>
        <family val="2"/>
        <charset val="204"/>
      </rPr>
      <t xml:space="preserve"> </t>
    </r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</si>
  <si>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  <charset val="204"/>
      </rPr>
      <t xml:space="preserve">                      ПВВГ "ШКС-3" та ПВВГ "ЧДКС"</t>
    </r>
  </si>
  <si>
    <t>Данные по объекту ШКС-3 ВТ 3,4 (осн.) за 10/16.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</si>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</sst>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14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1" xfId="0" applyFont="1" applyBorder="1"/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164" fontId="16" fillId="0" borderId="0" xfId="0" applyNumberFormat="1" applyFont="1"/>
    <xf numFmtId="0" fontId="16" fillId="0" borderId="0" xfId="0" applyFont="1" applyAlignment="1">
      <alignment horizontal="center"/>
    </xf>
    <xf numFmtId="14" fontId="16" fillId="0" borderId="0" xfId="0" applyNumberFormat="1" applyFont="1"/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8" fillId="0" borderId="0" xfId="0" applyFont="1" applyBorder="1"/>
    <xf numFmtId="0" fontId="16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0" xfId="0" applyFont="1"/>
    <xf numFmtId="165" fontId="20" fillId="0" borderId="0" xfId="0" applyNumberFormat="1" applyFont="1"/>
    <xf numFmtId="0" fontId="23" fillId="0" borderId="2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top" wrapText="1"/>
    </xf>
    <xf numFmtId="165" fontId="24" fillId="0" borderId="2" xfId="0" applyNumberFormat="1" applyFont="1" applyBorder="1" applyAlignment="1">
      <alignment horizontal="center" wrapText="1"/>
    </xf>
    <xf numFmtId="164" fontId="24" fillId="0" borderId="2" xfId="0" applyNumberFormat="1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0" fillId="2" borderId="0" xfId="0" applyFont="1" applyFill="1"/>
    <xf numFmtId="0" fontId="25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2" fontId="20" fillId="0" borderId="0" xfId="0" applyNumberFormat="1" applyFont="1"/>
    <xf numFmtId="0" fontId="20" fillId="0" borderId="0" xfId="0" applyFont="1" applyBorder="1" applyAlignment="1">
      <alignment wrapText="1"/>
    </xf>
    <xf numFmtId="0" fontId="26" fillId="0" borderId="0" xfId="0" applyFont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 wrapText="1"/>
    </xf>
    <xf numFmtId="0" fontId="20" fillId="0" borderId="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top" wrapText="1"/>
    </xf>
    <xf numFmtId="165" fontId="20" fillId="0" borderId="2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6" fontId="29" fillId="0" borderId="2" xfId="0" applyNumberFormat="1" applyFont="1" applyBorder="1" applyAlignment="1">
      <alignment horizontal="center" wrapText="1"/>
    </xf>
    <xf numFmtId="166" fontId="29" fillId="0" borderId="2" xfId="0" applyNumberFormat="1" applyFont="1" applyBorder="1" applyAlignment="1">
      <alignment horizontal="center" vertical="top" wrapText="1"/>
    </xf>
    <xf numFmtId="0" fontId="11" fillId="0" borderId="0" xfId="0" applyFont="1"/>
    <xf numFmtId="0" fontId="10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1" xfId="0" applyFont="1" applyBorder="1"/>
    <xf numFmtId="0" fontId="32" fillId="0" borderId="1" xfId="0" applyFont="1" applyBorder="1"/>
    <xf numFmtId="0" fontId="12" fillId="0" borderId="1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2" fillId="0" borderId="0" xfId="0" applyFont="1" applyBorder="1"/>
    <xf numFmtId="165" fontId="20" fillId="0" borderId="4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2" xfId="0" applyNumberFormat="1" applyFont="1" applyBorder="1" applyAlignment="1">
      <alignment horizontal="center" vertical="center"/>
    </xf>
    <xf numFmtId="165" fontId="18" fillId="0" borderId="0" xfId="0" applyNumberFormat="1" applyFont="1"/>
    <xf numFmtId="0" fontId="26" fillId="0" borderId="0" xfId="0" applyFont="1" applyAlignment="1">
      <alignment horizontal="center"/>
    </xf>
    <xf numFmtId="0" fontId="29" fillId="0" borderId="2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top" wrapText="1"/>
    </xf>
    <xf numFmtId="166" fontId="18" fillId="0" borderId="2" xfId="0" applyNumberFormat="1" applyFont="1" applyBorder="1" applyAlignment="1">
      <alignment horizontal="center" wrapText="1"/>
    </xf>
    <xf numFmtId="2" fontId="18" fillId="0" borderId="2" xfId="0" applyNumberFormat="1" applyFont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0" fontId="18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wrapText="1"/>
    </xf>
    <xf numFmtId="1" fontId="18" fillId="0" borderId="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wrapText="1"/>
    </xf>
    <xf numFmtId="0" fontId="24" fillId="0" borderId="3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left" vertical="center" textRotation="90" wrapText="1"/>
    </xf>
    <xf numFmtId="0" fontId="24" fillId="0" borderId="7" xfId="0" applyFont="1" applyBorder="1" applyAlignment="1">
      <alignment horizontal="left" vertical="center" textRotation="90" wrapText="1"/>
    </xf>
    <xf numFmtId="0" fontId="24" fillId="0" borderId="4" xfId="0" applyFont="1" applyBorder="1" applyAlignment="1">
      <alignment horizontal="left" vertical="center" textRotation="90" wrapText="1"/>
    </xf>
    <xf numFmtId="49" fontId="3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wrapText="1"/>
    </xf>
    <xf numFmtId="0" fontId="27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view="pageBreakPreview" topLeftCell="A28" zoomScale="150" zoomScaleNormal="150" zoomScaleSheetLayoutView="150" workbookViewId="0">
      <pane xSplit="2" topLeftCell="N1" activePane="topRight" state="frozen"/>
      <selection activeCell="A10" sqref="A10"/>
      <selection pane="topRight" activeCell="W39" sqref="W39"/>
    </sheetView>
  </sheetViews>
  <sheetFormatPr defaultRowHeight="12.75" x14ac:dyDescent="0.2"/>
  <cols>
    <col min="1" max="1" width="2.140625" style="16" customWidth="1"/>
    <col min="2" max="2" width="5.28515625" style="16" customWidth="1"/>
    <col min="3" max="3" width="7.28515625" style="16" customWidth="1"/>
    <col min="4" max="4" width="7.7109375" style="16" customWidth="1"/>
    <col min="5" max="6" width="7.85546875" style="16" customWidth="1"/>
    <col min="7" max="7" width="7.7109375" style="16" customWidth="1"/>
    <col min="8" max="8" width="8" style="16" customWidth="1"/>
    <col min="9" max="9" width="7.7109375" style="16" customWidth="1"/>
    <col min="10" max="10" width="7.5703125" style="16" customWidth="1"/>
    <col min="11" max="11" width="8.140625" style="16" customWidth="1"/>
    <col min="12" max="12" width="7.42578125" style="16" customWidth="1"/>
    <col min="13" max="14" width="7.85546875" style="16" customWidth="1"/>
    <col min="15" max="15" width="7.28515625" style="16" customWidth="1"/>
    <col min="16" max="17" width="7.7109375" style="16" customWidth="1"/>
    <col min="18" max="19" width="7.42578125" style="16" customWidth="1"/>
    <col min="20" max="21" width="8.140625" style="16" customWidth="1"/>
    <col min="22" max="22" width="7.5703125" style="16" customWidth="1"/>
    <col min="23" max="23" width="8.28515625" style="16" customWidth="1"/>
    <col min="24" max="24" width="7.42578125" style="16" customWidth="1"/>
    <col min="25" max="25" width="7" style="16" customWidth="1"/>
    <col min="26" max="26" width="6.42578125" style="16" customWidth="1"/>
    <col min="27" max="28" width="9.140625" style="16" customWidth="1"/>
    <col min="29" max="29" width="9.140625" style="19"/>
    <col min="30" max="16384" width="9.140625" style="16"/>
  </cols>
  <sheetData>
    <row r="1" spans="1:29" s="13" customFormat="1" ht="13.5" customHeight="1" x14ac:dyDescent="0.2">
      <c r="A1" s="13" t="s">
        <v>39</v>
      </c>
      <c r="N1" s="14"/>
      <c r="O1" s="14"/>
      <c r="P1" s="14"/>
      <c r="Q1" s="14"/>
      <c r="R1" s="14"/>
      <c r="S1" s="14"/>
      <c r="T1" s="14"/>
      <c r="U1" s="14"/>
    </row>
    <row r="2" spans="1:29" s="13" customFormat="1" ht="13.5" customHeight="1" x14ac:dyDescent="0.2">
      <c r="A2" s="15" t="s">
        <v>40</v>
      </c>
      <c r="N2" s="14"/>
      <c r="O2" s="14"/>
      <c r="P2" s="14"/>
      <c r="Q2" s="14"/>
      <c r="R2" s="14"/>
      <c r="S2" s="14"/>
      <c r="T2" s="14"/>
      <c r="U2" s="14"/>
    </row>
    <row r="3" spans="1:29" s="13" customFormat="1" ht="9" customHeight="1" x14ac:dyDescent="0.2">
      <c r="A3" s="15"/>
      <c r="N3" s="14"/>
      <c r="O3" s="14"/>
      <c r="P3" s="14"/>
      <c r="Q3" s="14"/>
      <c r="R3" s="14"/>
      <c r="S3" s="14"/>
      <c r="T3" s="14"/>
      <c r="U3" s="14"/>
    </row>
    <row r="4" spans="1:29" ht="15.75" x14ac:dyDescent="0.25">
      <c r="A4" s="109" t="s">
        <v>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C4" s="16"/>
    </row>
    <row r="5" spans="1:29" ht="15" x14ac:dyDescent="0.25">
      <c r="A5" s="1"/>
      <c r="B5" s="114" t="s">
        <v>41</v>
      </c>
      <c r="C5" s="114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16"/>
    </row>
    <row r="6" spans="1:29" ht="15" x14ac:dyDescent="0.25">
      <c r="A6" s="111" t="s">
        <v>61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AC6" s="16"/>
    </row>
    <row r="7" spans="1:29" ht="15" x14ac:dyDescent="0.25">
      <c r="A7" s="9" t="s">
        <v>45</v>
      </c>
      <c r="B7" s="10"/>
      <c r="C7" s="11"/>
      <c r="D7" s="113" t="s">
        <v>57</v>
      </c>
      <c r="E7" s="113"/>
      <c r="F7" s="113"/>
      <c r="G7" s="113"/>
      <c r="H7" s="113"/>
      <c r="I7" s="113"/>
      <c r="J7" s="119" t="s">
        <v>75</v>
      </c>
      <c r="K7" s="120"/>
      <c r="L7" s="120"/>
      <c r="M7" s="120"/>
      <c r="N7" s="120"/>
      <c r="O7" s="113" t="s">
        <v>56</v>
      </c>
      <c r="P7" s="113"/>
      <c r="Q7" s="113"/>
      <c r="R7" s="113"/>
      <c r="S7" s="113"/>
      <c r="T7" s="113"/>
      <c r="U7" s="113"/>
      <c r="V7" s="113"/>
      <c r="W7" s="10"/>
      <c r="X7" s="10"/>
      <c r="AC7" s="16"/>
    </row>
    <row r="8" spans="1:29" ht="12" customHeight="1" x14ac:dyDescent="0.2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30" customHeight="1" x14ac:dyDescent="0.2">
      <c r="B9" s="103" t="s">
        <v>25</v>
      </c>
      <c r="C9" s="116" t="s">
        <v>16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  <c r="O9" s="116" t="s">
        <v>5</v>
      </c>
      <c r="P9" s="117"/>
      <c r="Q9" s="117"/>
      <c r="R9" s="117"/>
      <c r="S9" s="117"/>
      <c r="T9" s="117"/>
      <c r="U9" s="106" t="s">
        <v>21</v>
      </c>
      <c r="V9" s="103" t="s">
        <v>22</v>
      </c>
      <c r="W9" s="103" t="s">
        <v>30</v>
      </c>
      <c r="X9" s="103" t="s">
        <v>24</v>
      </c>
      <c r="Y9" s="103" t="s">
        <v>23</v>
      </c>
      <c r="AB9" s="19"/>
      <c r="AC9" s="16"/>
    </row>
    <row r="10" spans="1:29" ht="48.75" customHeight="1" x14ac:dyDescent="0.2">
      <c r="B10" s="104"/>
      <c r="C10" s="101" t="s">
        <v>1</v>
      </c>
      <c r="D10" s="102" t="s">
        <v>2</v>
      </c>
      <c r="E10" s="102" t="s">
        <v>3</v>
      </c>
      <c r="F10" s="102" t="s">
        <v>4</v>
      </c>
      <c r="G10" s="102" t="s">
        <v>7</v>
      </c>
      <c r="H10" s="102" t="s">
        <v>8</v>
      </c>
      <c r="I10" s="102" t="s">
        <v>9</v>
      </c>
      <c r="J10" s="102" t="s">
        <v>10</v>
      </c>
      <c r="K10" s="102" t="s">
        <v>11</v>
      </c>
      <c r="L10" s="102" t="s">
        <v>12</v>
      </c>
      <c r="M10" s="103" t="s">
        <v>13</v>
      </c>
      <c r="N10" s="103" t="s">
        <v>14</v>
      </c>
      <c r="O10" s="103" t="s">
        <v>6</v>
      </c>
      <c r="P10" s="103" t="s">
        <v>18</v>
      </c>
      <c r="Q10" s="103" t="s">
        <v>28</v>
      </c>
      <c r="R10" s="103" t="s">
        <v>19</v>
      </c>
      <c r="S10" s="103" t="s">
        <v>29</v>
      </c>
      <c r="T10" s="103" t="s">
        <v>20</v>
      </c>
      <c r="U10" s="107"/>
      <c r="V10" s="104"/>
      <c r="W10" s="104"/>
      <c r="X10" s="104"/>
      <c r="Y10" s="104"/>
      <c r="AB10" s="19"/>
      <c r="AC10" s="16"/>
    </row>
    <row r="11" spans="1:29" ht="15.75" customHeight="1" x14ac:dyDescent="0.2">
      <c r="B11" s="104"/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4"/>
      <c r="N11" s="104"/>
      <c r="O11" s="104"/>
      <c r="P11" s="104"/>
      <c r="Q11" s="104"/>
      <c r="R11" s="104"/>
      <c r="S11" s="104"/>
      <c r="T11" s="104"/>
      <c r="U11" s="107"/>
      <c r="V11" s="104"/>
      <c r="W11" s="104"/>
      <c r="X11" s="104"/>
      <c r="Y11" s="104"/>
      <c r="AB11" s="19"/>
      <c r="AC11" s="16"/>
    </row>
    <row r="12" spans="1:29" ht="30" customHeight="1" x14ac:dyDescent="0.2">
      <c r="B12" s="115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5"/>
      <c r="N12" s="105"/>
      <c r="O12" s="105"/>
      <c r="P12" s="105"/>
      <c r="Q12" s="105"/>
      <c r="R12" s="105"/>
      <c r="S12" s="105"/>
      <c r="T12" s="105"/>
      <c r="U12" s="108"/>
      <c r="V12" s="105"/>
      <c r="W12" s="105"/>
      <c r="X12" s="105"/>
      <c r="Y12" s="105"/>
      <c r="AB12" s="19"/>
      <c r="AC12" s="16"/>
    </row>
    <row r="13" spans="1:29" s="32" customFormat="1" x14ac:dyDescent="0.2">
      <c r="B13" s="81">
        <v>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84">
        <f t="shared" ref="Q13:Q28" si="0">P13/0.0041868</f>
        <v>0</v>
      </c>
      <c r="R13" s="88"/>
      <c r="S13" s="84">
        <f t="shared" ref="S13:S30" si="1">R13/0.0041868</f>
        <v>0</v>
      </c>
      <c r="T13" s="88"/>
      <c r="U13" s="89"/>
      <c r="V13" s="89"/>
      <c r="W13" s="77"/>
      <c r="X13" s="77"/>
      <c r="Y13" s="76"/>
      <c r="AA13" s="86">
        <f t="shared" ref="AA13:AA44" si="2">SUM(C13:N13)</f>
        <v>0</v>
      </c>
      <c r="AB13" s="74" t="str">
        <f>IF(AA13=100,"ОК"," ")</f>
        <v xml:space="preserve"> </v>
      </c>
    </row>
    <row r="14" spans="1:29" s="32" customFormat="1" x14ac:dyDescent="0.2">
      <c r="B14" s="81">
        <v>2</v>
      </c>
      <c r="C14" s="82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84">
        <f t="shared" si="0"/>
        <v>0</v>
      </c>
      <c r="R14" s="78"/>
      <c r="S14" s="84">
        <f t="shared" si="1"/>
        <v>0</v>
      </c>
      <c r="T14" s="78"/>
      <c r="U14" s="80"/>
      <c r="V14" s="80"/>
      <c r="W14" s="77"/>
      <c r="X14" s="77"/>
      <c r="Y14" s="76"/>
      <c r="AA14" s="86">
        <f t="shared" si="2"/>
        <v>0</v>
      </c>
      <c r="AB14" s="74" t="str">
        <f>IF(AA14=100,"ОК"," ")</f>
        <v xml:space="preserve"> </v>
      </c>
    </row>
    <row r="15" spans="1:29" s="32" customFormat="1" x14ac:dyDescent="0.2">
      <c r="B15" s="81">
        <v>3</v>
      </c>
      <c r="C15" s="82">
        <v>92.561400000000006</v>
      </c>
      <c r="D15" s="77">
        <v>4.1672000000000002</v>
      </c>
      <c r="E15" s="77">
        <v>0.94850000000000001</v>
      </c>
      <c r="F15" s="77">
        <v>0.13789999999999999</v>
      </c>
      <c r="G15" s="77">
        <v>0.16969999999999999</v>
      </c>
      <c r="H15" s="77">
        <v>0.01</v>
      </c>
      <c r="I15" s="77">
        <v>5.4399999999999997E-2</v>
      </c>
      <c r="J15" s="77">
        <v>5.2699999999999997E-2</v>
      </c>
      <c r="K15" s="77">
        <v>0.15959999999999999</v>
      </c>
      <c r="L15" s="77">
        <v>2.7000000000000001E-3</v>
      </c>
      <c r="M15" s="77">
        <v>1.4466000000000001</v>
      </c>
      <c r="N15" s="77">
        <v>0.2893</v>
      </c>
      <c r="O15" s="77">
        <v>0.72719999999999996</v>
      </c>
      <c r="P15" s="78">
        <v>34.997100000000003</v>
      </c>
      <c r="Q15" s="84">
        <f t="shared" si="0"/>
        <v>8358.9137288621387</v>
      </c>
      <c r="R15" s="78">
        <v>38.752299999999998</v>
      </c>
      <c r="S15" s="84">
        <f t="shared" si="1"/>
        <v>9255.8278398777111</v>
      </c>
      <c r="T15" s="78">
        <v>49.871600000000001</v>
      </c>
      <c r="U15" s="80">
        <v>7.4</v>
      </c>
      <c r="V15" s="80">
        <v>15.9</v>
      </c>
      <c r="W15" s="77"/>
      <c r="X15" s="76"/>
      <c r="Y15" s="76"/>
      <c r="AA15" s="86">
        <f t="shared" si="2"/>
        <v>100.00000000000001</v>
      </c>
      <c r="AB15" s="74" t="str">
        <f>IF(AA15=100,"ОК"," ")</f>
        <v>ОК</v>
      </c>
    </row>
    <row r="16" spans="1:29" s="32" customFormat="1" x14ac:dyDescent="0.2">
      <c r="B16" s="81">
        <v>4</v>
      </c>
      <c r="C16" s="82">
        <v>92.717200000000005</v>
      </c>
      <c r="D16" s="82">
        <v>4.1280000000000001</v>
      </c>
      <c r="E16" s="82">
        <v>0.92989999999999995</v>
      </c>
      <c r="F16" s="82">
        <v>0.1336</v>
      </c>
      <c r="G16" s="82">
        <v>0.1648</v>
      </c>
      <c r="H16" s="82">
        <v>1.0200000000000001E-2</v>
      </c>
      <c r="I16" s="82">
        <v>5.0599999999999999E-2</v>
      </c>
      <c r="J16" s="82">
        <v>4.9000000000000002E-2</v>
      </c>
      <c r="K16" s="82">
        <v>0.15429999999999999</v>
      </c>
      <c r="L16" s="82">
        <v>2.0999999999999999E-3</v>
      </c>
      <c r="M16" s="82">
        <v>1.4087000000000001</v>
      </c>
      <c r="N16" s="82">
        <v>0.2515</v>
      </c>
      <c r="O16" s="82">
        <v>0.72570000000000001</v>
      </c>
      <c r="P16" s="83">
        <v>34.981000000000002</v>
      </c>
      <c r="Q16" s="84">
        <f t="shared" si="0"/>
        <v>8355.0683099264352</v>
      </c>
      <c r="R16" s="83">
        <v>38.7361</v>
      </c>
      <c r="S16" s="84">
        <f t="shared" si="1"/>
        <v>9251.9585363523456</v>
      </c>
      <c r="T16" s="83">
        <v>49.904699999999998</v>
      </c>
      <c r="U16" s="85">
        <v>1.9</v>
      </c>
      <c r="V16" s="85">
        <v>13</v>
      </c>
      <c r="W16" s="77" t="s">
        <v>77</v>
      </c>
      <c r="X16" s="77"/>
      <c r="Y16" s="76"/>
      <c r="AA16" s="86">
        <f t="shared" si="2"/>
        <v>99.999900000000011</v>
      </c>
      <c r="AB16" s="74" t="str">
        <f t="shared" ref="AB16:AB43" si="3">IF(AA16=100,"ОК"," ")</f>
        <v xml:space="preserve"> </v>
      </c>
    </row>
    <row r="17" spans="2:28" s="32" customFormat="1" x14ac:dyDescent="0.2">
      <c r="B17" s="81">
        <v>5</v>
      </c>
      <c r="C17" s="82">
        <v>92.860699999999994</v>
      </c>
      <c r="D17" s="82">
        <v>4.0496999999999996</v>
      </c>
      <c r="E17" s="82">
        <v>0.91449999999999998</v>
      </c>
      <c r="F17" s="82">
        <v>0.1181</v>
      </c>
      <c r="G17" s="82">
        <v>0.19409999999999999</v>
      </c>
      <c r="H17" s="82">
        <v>1.0200000000000001E-2</v>
      </c>
      <c r="I17" s="82">
        <v>5.8500000000000003E-2</v>
      </c>
      <c r="J17" s="82">
        <v>4.4400000000000002E-2</v>
      </c>
      <c r="K17" s="82">
        <v>0.1537</v>
      </c>
      <c r="L17" s="82">
        <v>5.0000000000000001E-3</v>
      </c>
      <c r="M17" s="82">
        <v>1.3333999999999999</v>
      </c>
      <c r="N17" s="82">
        <v>0.25769999999999998</v>
      </c>
      <c r="O17" s="82">
        <v>0.72499999999999998</v>
      </c>
      <c r="P17" s="83">
        <v>34.99</v>
      </c>
      <c r="Q17" s="84">
        <f t="shared" si="0"/>
        <v>8357.2179229960839</v>
      </c>
      <c r="R17" s="83">
        <v>38.744599999999998</v>
      </c>
      <c r="S17" s="84">
        <f t="shared" si="1"/>
        <v>9253.988726473679</v>
      </c>
      <c r="T17" s="83">
        <v>49.936999999999998</v>
      </c>
      <c r="U17" s="85">
        <v>-10.4</v>
      </c>
      <c r="V17" s="85">
        <v>12.1</v>
      </c>
      <c r="W17" s="77"/>
      <c r="X17" s="77"/>
      <c r="Y17" s="76"/>
      <c r="AA17" s="86">
        <f t="shared" si="2"/>
        <v>99.999999999999986</v>
      </c>
      <c r="AB17" s="74" t="str">
        <f t="shared" si="3"/>
        <v>ОК</v>
      </c>
    </row>
    <row r="18" spans="2:28" s="32" customFormat="1" x14ac:dyDescent="0.2">
      <c r="B18" s="81">
        <v>6</v>
      </c>
      <c r="C18" s="82">
        <v>92.819000000000003</v>
      </c>
      <c r="D18" s="82">
        <v>4.0460000000000003</v>
      </c>
      <c r="E18" s="82">
        <v>0.91710000000000003</v>
      </c>
      <c r="F18" s="82">
        <v>0.11799999999999999</v>
      </c>
      <c r="G18" s="82">
        <v>0.19439999999999999</v>
      </c>
      <c r="H18" s="82">
        <v>1.0500000000000001E-2</v>
      </c>
      <c r="I18" s="82">
        <v>5.8799999999999998E-2</v>
      </c>
      <c r="J18" s="82">
        <v>4.4900000000000002E-2</v>
      </c>
      <c r="K18" s="82">
        <v>0.17399999999999999</v>
      </c>
      <c r="L18" s="82">
        <v>4.8999999999999998E-3</v>
      </c>
      <c r="M18" s="82">
        <v>1.3344</v>
      </c>
      <c r="N18" s="82">
        <v>0.27779999999999999</v>
      </c>
      <c r="O18" s="82">
        <v>0.72589999999999999</v>
      </c>
      <c r="P18" s="83">
        <v>35.0092</v>
      </c>
      <c r="Q18" s="84">
        <f t="shared" si="0"/>
        <v>8361.8037642113304</v>
      </c>
      <c r="R18" s="83">
        <v>38.7669</v>
      </c>
      <c r="S18" s="84">
        <f t="shared" si="1"/>
        <v>9259.3149899684722</v>
      </c>
      <c r="T18" s="83">
        <v>49.935499999999998</v>
      </c>
      <c r="U18" s="85">
        <v>-5.4</v>
      </c>
      <c r="V18" s="85">
        <v>11.7</v>
      </c>
      <c r="W18" s="77"/>
      <c r="X18" s="77"/>
      <c r="Y18" s="76"/>
      <c r="AA18" s="86">
        <f t="shared" si="2"/>
        <v>99.999800000000022</v>
      </c>
      <c r="AB18" s="74" t="str">
        <f t="shared" si="3"/>
        <v xml:space="preserve"> </v>
      </c>
    </row>
    <row r="19" spans="2:28" s="32" customFormat="1" x14ac:dyDescent="0.2">
      <c r="B19" s="81">
        <v>7</v>
      </c>
      <c r="C19" s="82">
        <v>92.882099999999994</v>
      </c>
      <c r="D19" s="82">
        <v>4.0281000000000002</v>
      </c>
      <c r="E19" s="82">
        <v>0.91059999999999997</v>
      </c>
      <c r="F19" s="82">
        <v>0.11700000000000001</v>
      </c>
      <c r="G19" s="82">
        <v>0.19320000000000001</v>
      </c>
      <c r="H19" s="82">
        <v>1.0500000000000001E-2</v>
      </c>
      <c r="I19" s="82">
        <v>5.7599999999999998E-2</v>
      </c>
      <c r="J19" s="82">
        <v>4.3900000000000002E-2</v>
      </c>
      <c r="K19" s="82">
        <v>0.17349999999999999</v>
      </c>
      <c r="L19" s="82">
        <v>4.7000000000000002E-3</v>
      </c>
      <c r="M19" s="82">
        <v>1.3267</v>
      </c>
      <c r="N19" s="82">
        <v>0.25209999999999999</v>
      </c>
      <c r="O19" s="82">
        <v>0.72529999999999994</v>
      </c>
      <c r="P19" s="83">
        <v>35.0075</v>
      </c>
      <c r="Q19" s="84">
        <f t="shared" si="0"/>
        <v>8361.3977261870641</v>
      </c>
      <c r="R19" s="83">
        <v>38.765500000000003</v>
      </c>
      <c r="S19" s="84">
        <f>R19/0.0041868</f>
        <v>9258.9806057131937</v>
      </c>
      <c r="T19" s="83">
        <v>49.955399999999997</v>
      </c>
      <c r="U19" s="85">
        <v>-8.1</v>
      </c>
      <c r="V19" s="85">
        <v>9.9</v>
      </c>
      <c r="W19" s="77"/>
      <c r="X19" s="77">
        <v>2.0000000000000001E-4</v>
      </c>
      <c r="Y19" s="76">
        <v>1E-4</v>
      </c>
      <c r="AA19" s="86">
        <f t="shared" si="2"/>
        <v>99.999999999999986</v>
      </c>
      <c r="AB19" s="74" t="str">
        <f t="shared" si="3"/>
        <v>ОК</v>
      </c>
    </row>
    <row r="20" spans="2:28" s="32" customFormat="1" x14ac:dyDescent="0.2">
      <c r="B20" s="81">
        <v>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84">
        <f t="shared" si="0"/>
        <v>0</v>
      </c>
      <c r="R20" s="83"/>
      <c r="S20" s="84">
        <f t="shared" si="1"/>
        <v>0</v>
      </c>
      <c r="T20" s="83"/>
      <c r="U20" s="85"/>
      <c r="V20" s="85"/>
      <c r="W20" s="77"/>
      <c r="X20" s="77"/>
      <c r="Y20" s="76"/>
      <c r="AA20" s="86">
        <f t="shared" si="2"/>
        <v>0</v>
      </c>
      <c r="AB20" s="74" t="str">
        <f t="shared" si="3"/>
        <v xml:space="preserve"> </v>
      </c>
    </row>
    <row r="21" spans="2:28" s="32" customFormat="1" ht="15" customHeight="1" x14ac:dyDescent="0.2">
      <c r="B21" s="81">
        <v>9</v>
      </c>
      <c r="C21" s="8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84">
        <f t="shared" si="0"/>
        <v>0</v>
      </c>
      <c r="R21" s="83"/>
      <c r="S21" s="84">
        <f t="shared" si="1"/>
        <v>0</v>
      </c>
      <c r="T21" s="78"/>
      <c r="U21" s="91"/>
      <c r="V21" s="91"/>
      <c r="W21" s="77"/>
      <c r="X21" s="77"/>
      <c r="Y21" s="77"/>
      <c r="AA21" s="86">
        <f t="shared" si="2"/>
        <v>0</v>
      </c>
      <c r="AB21" s="74" t="str">
        <f t="shared" si="3"/>
        <v xml:space="preserve"> </v>
      </c>
    </row>
    <row r="22" spans="2:28" s="32" customFormat="1" x14ac:dyDescent="0.2">
      <c r="B22" s="81">
        <v>10</v>
      </c>
      <c r="C22" s="82">
        <v>92.761300000000006</v>
      </c>
      <c r="D22" s="77">
        <v>4.0639000000000003</v>
      </c>
      <c r="E22" s="77">
        <v>0.92169999999999996</v>
      </c>
      <c r="F22" s="77">
        <v>0.1191</v>
      </c>
      <c r="G22" s="77">
        <v>0.19700000000000001</v>
      </c>
      <c r="H22" s="77">
        <v>1.0500000000000001E-2</v>
      </c>
      <c r="I22" s="77">
        <v>6.0400000000000002E-2</v>
      </c>
      <c r="J22" s="77">
        <v>4.5699999999999998E-2</v>
      </c>
      <c r="K22" s="77">
        <v>0.18479999999999999</v>
      </c>
      <c r="L22" s="77">
        <v>4.4999999999999997E-3</v>
      </c>
      <c r="M22" s="77">
        <v>1.3324</v>
      </c>
      <c r="N22" s="77">
        <v>0.29859999999999998</v>
      </c>
      <c r="O22" s="77">
        <v>0.72670000000000001</v>
      </c>
      <c r="P22" s="78">
        <v>35.029400000000003</v>
      </c>
      <c r="Q22" s="84">
        <f t="shared" si="0"/>
        <v>8366.6284513232076</v>
      </c>
      <c r="R22" s="83">
        <v>38.788200000000003</v>
      </c>
      <c r="S22" s="84">
        <f t="shared" si="1"/>
        <v>9264.4024075666384</v>
      </c>
      <c r="T22" s="78">
        <v>49.934600000000003</v>
      </c>
      <c r="U22" s="80">
        <v>-1.5</v>
      </c>
      <c r="V22" s="80">
        <v>9.4</v>
      </c>
      <c r="W22" s="77"/>
      <c r="X22" s="77"/>
      <c r="Y22" s="76"/>
      <c r="AA22" s="86">
        <f t="shared" si="2"/>
        <v>99.999899999999997</v>
      </c>
      <c r="AB22" s="74" t="str">
        <f t="shared" si="3"/>
        <v xml:space="preserve"> </v>
      </c>
    </row>
    <row r="23" spans="2:28" s="32" customFormat="1" x14ac:dyDescent="0.2">
      <c r="B23" s="81">
        <v>11</v>
      </c>
      <c r="C23" s="82">
        <v>92.881100000000004</v>
      </c>
      <c r="D23" s="82">
        <v>4.0414000000000003</v>
      </c>
      <c r="E23" s="82">
        <v>0.91249999999999998</v>
      </c>
      <c r="F23" s="82">
        <v>0.11609999999999999</v>
      </c>
      <c r="G23" s="82">
        <v>0.19239999999999999</v>
      </c>
      <c r="H23" s="82">
        <v>1.0699999999999999E-2</v>
      </c>
      <c r="I23" s="82">
        <v>5.8200000000000002E-2</v>
      </c>
      <c r="J23" s="82">
        <v>4.3900000000000002E-2</v>
      </c>
      <c r="K23" s="82">
        <v>0.15579999999999999</v>
      </c>
      <c r="L23" s="82">
        <v>4.4999999999999997E-3</v>
      </c>
      <c r="M23" s="82">
        <v>1.3196000000000001</v>
      </c>
      <c r="N23" s="82">
        <v>0.26390000000000002</v>
      </c>
      <c r="O23" s="82">
        <v>0.72499999999999998</v>
      </c>
      <c r="P23" s="83">
        <v>34.987200000000001</v>
      </c>
      <c r="Q23" s="84">
        <f t="shared" si="0"/>
        <v>8356.5491544855267</v>
      </c>
      <c r="R23" s="83">
        <v>38.743600000000001</v>
      </c>
      <c r="S23" s="84">
        <f t="shared" si="1"/>
        <v>9253.749880577052</v>
      </c>
      <c r="T23" s="83">
        <v>49.938600000000001</v>
      </c>
      <c r="U23" s="85">
        <v>-4.4000000000000004</v>
      </c>
      <c r="V23" s="85">
        <v>8.4</v>
      </c>
      <c r="W23" s="77"/>
      <c r="X23" s="77"/>
      <c r="Y23" s="76"/>
      <c r="AA23" s="86">
        <f t="shared" si="2"/>
        <v>100.00009999999999</v>
      </c>
      <c r="AB23" s="74" t="str">
        <f t="shared" si="3"/>
        <v xml:space="preserve"> </v>
      </c>
    </row>
    <row r="24" spans="2:28" s="32" customFormat="1" x14ac:dyDescent="0.2">
      <c r="B24" s="72">
        <v>12</v>
      </c>
      <c r="C24" s="87">
        <v>92.926199999999994</v>
      </c>
      <c r="D24" s="87">
        <v>4.0201000000000002</v>
      </c>
      <c r="E24" s="87">
        <v>0.89539999999999997</v>
      </c>
      <c r="F24" s="87">
        <v>0.114</v>
      </c>
      <c r="G24" s="87">
        <v>0.18779999999999999</v>
      </c>
      <c r="H24" s="87">
        <v>1.04E-2</v>
      </c>
      <c r="I24" s="87">
        <v>5.7099999999999998E-2</v>
      </c>
      <c r="J24" s="87">
        <v>4.3299999999999998E-2</v>
      </c>
      <c r="K24" s="87">
        <v>0.16889999999999999</v>
      </c>
      <c r="L24" s="87">
        <v>4.7000000000000002E-3</v>
      </c>
      <c r="M24" s="87">
        <v>1.3105</v>
      </c>
      <c r="N24" s="87">
        <v>0.26169999999999999</v>
      </c>
      <c r="O24" s="87">
        <v>0.7248</v>
      </c>
      <c r="P24" s="88">
        <v>34.985999999999997</v>
      </c>
      <c r="Q24" s="84">
        <f t="shared" si="0"/>
        <v>8356.2625394095721</v>
      </c>
      <c r="R24" s="83">
        <v>38.742600000000003</v>
      </c>
      <c r="S24" s="84">
        <f t="shared" si="1"/>
        <v>9253.5110346804249</v>
      </c>
      <c r="T24" s="88">
        <v>49.943300000000001</v>
      </c>
      <c r="U24" s="89">
        <v>-6.7</v>
      </c>
      <c r="V24" s="89">
        <v>9.4</v>
      </c>
      <c r="W24" s="52"/>
      <c r="X24" s="52"/>
      <c r="Y24" s="53"/>
      <c r="AA24" s="86">
        <f t="shared" si="2"/>
        <v>100.0001</v>
      </c>
      <c r="AB24" s="74" t="str">
        <f t="shared" si="3"/>
        <v xml:space="preserve"> </v>
      </c>
    </row>
    <row r="25" spans="2:28" s="32" customFormat="1" x14ac:dyDescent="0.2">
      <c r="B25" s="72">
        <v>13</v>
      </c>
      <c r="C25" s="82">
        <v>92.955299999999994</v>
      </c>
      <c r="D25" s="82">
        <v>4.0118999999999998</v>
      </c>
      <c r="E25" s="82">
        <v>0.89359999999999995</v>
      </c>
      <c r="F25" s="82">
        <v>0.1142</v>
      </c>
      <c r="G25" s="82">
        <v>0.18770000000000001</v>
      </c>
      <c r="H25" s="82">
        <v>1.03E-2</v>
      </c>
      <c r="I25" s="82">
        <v>5.8900000000000001E-2</v>
      </c>
      <c r="J25" s="82">
        <v>4.3999999999999997E-2</v>
      </c>
      <c r="K25" s="82">
        <v>0.1779</v>
      </c>
      <c r="L25" s="82">
        <v>4.8999999999999998E-3</v>
      </c>
      <c r="M25" s="82">
        <v>1.2985</v>
      </c>
      <c r="N25" s="82">
        <v>0.2429</v>
      </c>
      <c r="O25" s="82">
        <v>0.7248</v>
      </c>
      <c r="P25" s="83">
        <v>35.007399999999997</v>
      </c>
      <c r="Q25" s="84">
        <f t="shared" si="0"/>
        <v>8361.3738415974003</v>
      </c>
      <c r="R25" s="83">
        <v>38.765799999999999</v>
      </c>
      <c r="S25" s="84">
        <f t="shared" si="1"/>
        <v>9259.0522594821814</v>
      </c>
      <c r="T25" s="83">
        <v>49.974200000000003</v>
      </c>
      <c r="U25" s="85">
        <v>-6.4</v>
      </c>
      <c r="V25" s="85">
        <v>7.4</v>
      </c>
      <c r="W25" s="52"/>
      <c r="X25" s="52"/>
      <c r="Y25" s="53"/>
      <c r="AA25" s="86">
        <f t="shared" si="2"/>
        <v>100.0001</v>
      </c>
      <c r="AB25" s="74" t="str">
        <f t="shared" si="3"/>
        <v xml:space="preserve"> </v>
      </c>
    </row>
    <row r="26" spans="2:28" s="32" customFormat="1" x14ac:dyDescent="0.2">
      <c r="B26" s="72">
        <v>14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84"/>
      <c r="R26" s="83"/>
      <c r="S26" s="84"/>
      <c r="T26" s="83"/>
      <c r="U26" s="85"/>
      <c r="V26" s="85"/>
      <c r="W26" s="52"/>
      <c r="X26" s="52"/>
      <c r="Y26" s="53"/>
      <c r="AA26" s="86">
        <f t="shared" si="2"/>
        <v>0</v>
      </c>
      <c r="AB26" s="74" t="str">
        <f t="shared" si="3"/>
        <v xml:space="preserve"> </v>
      </c>
    </row>
    <row r="27" spans="2:28" s="31" customFormat="1" x14ac:dyDescent="0.2">
      <c r="B27" s="72">
        <v>15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84">
        <f t="shared" si="0"/>
        <v>0</v>
      </c>
      <c r="R27" s="83"/>
      <c r="S27" s="84">
        <f t="shared" si="1"/>
        <v>0</v>
      </c>
      <c r="T27" s="83"/>
      <c r="U27" s="85"/>
      <c r="V27" s="85"/>
      <c r="W27" s="52"/>
      <c r="X27" s="52"/>
      <c r="Y27" s="53"/>
      <c r="AA27" s="73">
        <f t="shared" si="2"/>
        <v>0</v>
      </c>
      <c r="AB27" s="74" t="str">
        <f t="shared" si="3"/>
        <v xml:space="preserve"> </v>
      </c>
    </row>
    <row r="28" spans="2:28" s="32" customFormat="1" x14ac:dyDescent="0.2">
      <c r="B28" s="90">
        <v>16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84">
        <f t="shared" si="0"/>
        <v>0</v>
      </c>
      <c r="R28" s="83"/>
      <c r="S28" s="84">
        <f t="shared" si="1"/>
        <v>0</v>
      </c>
      <c r="T28" s="78"/>
      <c r="U28" s="80"/>
      <c r="V28" s="80"/>
      <c r="W28" s="77"/>
      <c r="X28" s="77"/>
      <c r="Y28" s="76"/>
      <c r="AA28" s="86">
        <f t="shared" si="2"/>
        <v>0</v>
      </c>
      <c r="AB28" s="74" t="str">
        <f t="shared" si="3"/>
        <v xml:space="preserve"> </v>
      </c>
    </row>
    <row r="29" spans="2:28" s="31" customFormat="1" x14ac:dyDescent="0.2">
      <c r="B29" s="90">
        <v>17</v>
      </c>
      <c r="C29" s="82">
        <v>92.929100000000005</v>
      </c>
      <c r="D29" s="82">
        <v>4.0650000000000004</v>
      </c>
      <c r="E29" s="82">
        <v>0.90459999999999996</v>
      </c>
      <c r="F29" s="82">
        <v>0.1159</v>
      </c>
      <c r="G29" s="82">
        <v>0.1898</v>
      </c>
      <c r="H29" s="82">
        <v>1.0500000000000001E-2</v>
      </c>
      <c r="I29" s="82">
        <v>5.9499999999999997E-2</v>
      </c>
      <c r="J29" s="82">
        <v>4.4699999999999997E-2</v>
      </c>
      <c r="K29" s="82">
        <v>0.18970000000000001</v>
      </c>
      <c r="L29" s="82">
        <v>4.4000000000000003E-3</v>
      </c>
      <c r="M29" s="82">
        <v>1.2849999999999999</v>
      </c>
      <c r="N29" s="82">
        <v>0.20169999999999999</v>
      </c>
      <c r="O29" s="82">
        <v>0.72509999999999997</v>
      </c>
      <c r="P29" s="83">
        <v>35.065300000000001</v>
      </c>
      <c r="Q29" s="84">
        <f t="shared" ref="Q29" si="4">P29/0.0041868</f>
        <v>8375.2030190121332</v>
      </c>
      <c r="R29" s="83">
        <v>38.828600000000002</v>
      </c>
      <c r="S29" s="84">
        <f t="shared" ref="S29" si="5">R29/0.0041868</f>
        <v>9274.0517817903892</v>
      </c>
      <c r="T29" s="83">
        <v>50.043300000000002</v>
      </c>
      <c r="U29" s="85">
        <v>-22.9</v>
      </c>
      <c r="V29" s="85">
        <v>1.5</v>
      </c>
      <c r="W29" s="77"/>
      <c r="X29" s="77"/>
      <c r="Y29" s="76"/>
      <c r="AA29" s="73">
        <f t="shared" si="2"/>
        <v>99.999900000000011</v>
      </c>
      <c r="AB29" s="74" t="str">
        <f t="shared" si="3"/>
        <v xml:space="preserve"> </v>
      </c>
    </row>
    <row r="30" spans="2:28" s="32" customFormat="1" x14ac:dyDescent="0.2">
      <c r="B30" s="75">
        <v>18</v>
      </c>
      <c r="C30" s="82">
        <v>92.999600000000001</v>
      </c>
      <c r="D30" s="82">
        <v>3.9689999999999999</v>
      </c>
      <c r="E30" s="82">
        <v>0.88580000000000003</v>
      </c>
      <c r="F30" s="82">
        <v>0.1134</v>
      </c>
      <c r="G30" s="82">
        <v>0.1857</v>
      </c>
      <c r="H30" s="82">
        <v>1.06E-2</v>
      </c>
      <c r="I30" s="82">
        <v>5.9799999999999999E-2</v>
      </c>
      <c r="J30" s="82">
        <v>4.4400000000000002E-2</v>
      </c>
      <c r="K30" s="82">
        <v>0.1875</v>
      </c>
      <c r="L30" s="82">
        <v>4.7000000000000002E-3</v>
      </c>
      <c r="M30" s="82">
        <v>1.2827999999999999</v>
      </c>
      <c r="N30" s="82">
        <v>0.25679999999999997</v>
      </c>
      <c r="O30" s="82">
        <v>0.7248</v>
      </c>
      <c r="P30" s="83">
        <v>35.004600000000003</v>
      </c>
      <c r="Q30" s="84">
        <f>P30/0.0041868</f>
        <v>8360.705073086845</v>
      </c>
      <c r="R30" s="83">
        <v>38.762799999999999</v>
      </c>
      <c r="S30" s="84">
        <f t="shared" si="1"/>
        <v>9258.3357217922985</v>
      </c>
      <c r="T30" s="83">
        <v>49.97</v>
      </c>
      <c r="U30" s="85">
        <v>-16.5</v>
      </c>
      <c r="V30" s="85">
        <v>2.2999999999999998</v>
      </c>
      <c r="W30" s="52"/>
      <c r="X30" s="52"/>
      <c r="Y30" s="52"/>
      <c r="AA30" s="86">
        <f t="shared" si="2"/>
        <v>100.00009999999997</v>
      </c>
      <c r="AB30" s="74" t="str">
        <f t="shared" si="3"/>
        <v xml:space="preserve"> </v>
      </c>
    </row>
    <row r="31" spans="2:28" s="32" customFormat="1" x14ac:dyDescent="0.2">
      <c r="B31" s="75">
        <v>19</v>
      </c>
      <c r="C31" s="82">
        <v>92.984499999999997</v>
      </c>
      <c r="D31" s="82">
        <v>3.9870000000000001</v>
      </c>
      <c r="E31" s="82">
        <v>0.88780000000000003</v>
      </c>
      <c r="F31" s="82">
        <v>0.1153</v>
      </c>
      <c r="G31" s="82">
        <v>0.188</v>
      </c>
      <c r="H31" s="82">
        <v>1.01E-2</v>
      </c>
      <c r="I31" s="82">
        <v>5.9499999999999997E-2</v>
      </c>
      <c r="J31" s="82">
        <v>4.4400000000000002E-2</v>
      </c>
      <c r="K31" s="82">
        <v>0.2001</v>
      </c>
      <c r="L31" s="82">
        <v>4.4000000000000003E-3</v>
      </c>
      <c r="M31" s="82">
        <v>1.2681</v>
      </c>
      <c r="N31" s="82">
        <v>0.25080000000000002</v>
      </c>
      <c r="O31" s="82">
        <v>0.72519999999999996</v>
      </c>
      <c r="P31" s="83">
        <v>35.036099999999998</v>
      </c>
      <c r="Q31" s="84">
        <f t="shared" ref="Q31:Q44" si="6">P31/0.0041868</f>
        <v>8368.2287188306091</v>
      </c>
      <c r="R31" s="83">
        <v>38.796900000000001</v>
      </c>
      <c r="S31" s="84">
        <f t="shared" ref="S31:S36" si="7">R31/0.0041868</f>
        <v>9266.4803668672976</v>
      </c>
      <c r="T31" s="83">
        <v>49.9998</v>
      </c>
      <c r="U31" s="85">
        <v>-16.8</v>
      </c>
      <c r="V31" s="85">
        <v>2</v>
      </c>
      <c r="W31" s="52"/>
      <c r="X31" s="52"/>
      <c r="Y31" s="53"/>
      <c r="AA31" s="86">
        <f t="shared" si="2"/>
        <v>100</v>
      </c>
      <c r="AB31" s="74" t="str">
        <f t="shared" si="3"/>
        <v>ОК</v>
      </c>
    </row>
    <row r="32" spans="2:28" s="32" customFormat="1" x14ac:dyDescent="0.2">
      <c r="B32" s="75">
        <v>20</v>
      </c>
      <c r="C32" s="82">
        <v>93.0839</v>
      </c>
      <c r="D32" s="82">
        <v>3.9533999999999998</v>
      </c>
      <c r="E32" s="82">
        <v>0.87539999999999996</v>
      </c>
      <c r="F32" s="82">
        <v>0.11219999999999999</v>
      </c>
      <c r="G32" s="82">
        <v>0.1832</v>
      </c>
      <c r="H32" s="82">
        <v>1.01E-2</v>
      </c>
      <c r="I32" s="82">
        <v>5.6800000000000003E-2</v>
      </c>
      <c r="J32" s="82">
        <v>4.2799999999999998E-2</v>
      </c>
      <c r="K32" s="82">
        <v>0.1784</v>
      </c>
      <c r="L32" s="82">
        <v>4.4000000000000003E-3</v>
      </c>
      <c r="M32" s="82">
        <v>1.2672000000000001</v>
      </c>
      <c r="N32" s="82">
        <v>0.23219999999999999</v>
      </c>
      <c r="O32" s="82">
        <v>0.72370000000000001</v>
      </c>
      <c r="P32" s="83">
        <v>34.988799999999998</v>
      </c>
      <c r="Q32" s="84">
        <f t="shared" si="6"/>
        <v>8356.9313079201293</v>
      </c>
      <c r="R32" s="83">
        <v>38.746499999999997</v>
      </c>
      <c r="S32" s="84">
        <f t="shared" si="7"/>
        <v>9254.4425336772711</v>
      </c>
      <c r="T32" s="83">
        <v>49.984499999999997</v>
      </c>
      <c r="U32" s="85">
        <v>-12</v>
      </c>
      <c r="V32" s="85">
        <v>1.5</v>
      </c>
      <c r="W32" s="52"/>
      <c r="X32" s="52"/>
      <c r="Y32" s="53"/>
      <c r="AA32" s="86">
        <f t="shared" si="2"/>
        <v>100</v>
      </c>
      <c r="AB32" s="74" t="str">
        <f t="shared" si="3"/>
        <v>ОК</v>
      </c>
    </row>
    <row r="33" spans="1:29" s="32" customFormat="1" x14ac:dyDescent="0.2">
      <c r="B33" s="75">
        <v>21</v>
      </c>
      <c r="C33" s="82">
        <v>92.962999999999994</v>
      </c>
      <c r="D33" s="82">
        <v>4.0216000000000003</v>
      </c>
      <c r="E33" s="82">
        <v>0.89259999999999995</v>
      </c>
      <c r="F33" s="82">
        <v>0.114</v>
      </c>
      <c r="G33" s="82">
        <v>0.187</v>
      </c>
      <c r="H33" s="82">
        <v>1.0800000000000001E-2</v>
      </c>
      <c r="I33" s="82">
        <v>5.8500000000000003E-2</v>
      </c>
      <c r="J33" s="82">
        <v>4.3999999999999997E-2</v>
      </c>
      <c r="K33" s="82">
        <v>0.17399999999999999</v>
      </c>
      <c r="L33" s="82">
        <v>4.3E-3</v>
      </c>
      <c r="M33" s="82">
        <v>1.2835000000000001</v>
      </c>
      <c r="N33" s="82">
        <v>0.24679999999999999</v>
      </c>
      <c r="O33" s="82">
        <v>0.72460000000000002</v>
      </c>
      <c r="P33" s="83">
        <v>35.0077</v>
      </c>
      <c r="Q33" s="84">
        <f t="shared" si="6"/>
        <v>8361.4454953663899</v>
      </c>
      <c r="R33" s="83">
        <v>38.766300000000001</v>
      </c>
      <c r="S33" s="84">
        <f t="shared" si="7"/>
        <v>9259.1716824304967</v>
      </c>
      <c r="T33" s="83">
        <v>49.9788</v>
      </c>
      <c r="U33" s="85">
        <v>-14.5</v>
      </c>
      <c r="V33" s="85">
        <v>2.2000000000000002</v>
      </c>
      <c r="W33" s="77"/>
      <c r="X33" s="52"/>
      <c r="Y33" s="53"/>
      <c r="AA33" s="86">
        <f t="shared" si="2"/>
        <v>100.0001</v>
      </c>
      <c r="AB33" s="74" t="str">
        <f t="shared" si="3"/>
        <v xml:space="preserve"> </v>
      </c>
    </row>
    <row r="34" spans="1:29" s="32" customFormat="1" x14ac:dyDescent="0.2">
      <c r="B34" s="75">
        <v>22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84">
        <f t="shared" si="6"/>
        <v>0</v>
      </c>
      <c r="R34" s="83"/>
      <c r="S34" s="84">
        <f t="shared" si="7"/>
        <v>0</v>
      </c>
      <c r="T34" s="83"/>
      <c r="U34" s="85"/>
      <c r="V34" s="85"/>
      <c r="W34" s="52"/>
      <c r="X34" s="77"/>
      <c r="Y34" s="76"/>
      <c r="AA34" s="86">
        <f t="shared" si="2"/>
        <v>0</v>
      </c>
      <c r="AB34" s="74" t="str">
        <f t="shared" si="3"/>
        <v xml:space="preserve"> </v>
      </c>
    </row>
    <row r="35" spans="1:29" s="32" customFormat="1" x14ac:dyDescent="0.2">
      <c r="B35" s="75">
        <v>23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84">
        <f t="shared" si="6"/>
        <v>0</v>
      </c>
      <c r="R35" s="83"/>
      <c r="S35" s="84">
        <f t="shared" si="7"/>
        <v>0</v>
      </c>
      <c r="T35" s="83"/>
      <c r="U35" s="85"/>
      <c r="V35" s="85"/>
      <c r="W35" s="52"/>
      <c r="X35" s="52"/>
      <c r="Y35" s="53"/>
      <c r="AA35" s="86">
        <f t="shared" si="2"/>
        <v>0</v>
      </c>
      <c r="AB35" s="74" t="str">
        <f t="shared" si="3"/>
        <v xml:space="preserve"> </v>
      </c>
    </row>
    <row r="36" spans="1:29" s="32" customFormat="1" x14ac:dyDescent="0.2">
      <c r="B36" s="90">
        <v>24</v>
      </c>
      <c r="C36" s="76">
        <v>93.042400000000001</v>
      </c>
      <c r="D36" s="77">
        <v>3.9981</v>
      </c>
      <c r="E36" s="77">
        <v>0.88270000000000004</v>
      </c>
      <c r="F36" s="77">
        <v>0.1111</v>
      </c>
      <c r="G36" s="77">
        <v>0.18360000000000001</v>
      </c>
      <c r="H36" s="77">
        <v>1.0999999999999999E-2</v>
      </c>
      <c r="I36" s="77">
        <v>5.6899999999999999E-2</v>
      </c>
      <c r="J36" s="77">
        <v>4.2999999999999997E-2</v>
      </c>
      <c r="K36" s="77">
        <v>0.14199999999999999</v>
      </c>
      <c r="L36" s="77">
        <v>5.0000000000000001E-3</v>
      </c>
      <c r="M36" s="77">
        <v>1.2729999999999999</v>
      </c>
      <c r="N36" s="77">
        <v>0.25109999999999999</v>
      </c>
      <c r="O36" s="77">
        <v>0.72330000000000005</v>
      </c>
      <c r="P36" s="78">
        <v>34.9495</v>
      </c>
      <c r="Q36" s="84">
        <f t="shared" si="6"/>
        <v>8347.5446641826693</v>
      </c>
      <c r="R36" s="78">
        <v>38.704099999999997</v>
      </c>
      <c r="S36" s="84">
        <f t="shared" si="7"/>
        <v>9244.3154676602644</v>
      </c>
      <c r="T36" s="78">
        <v>49.945300000000003</v>
      </c>
      <c r="U36" s="80">
        <v>-7.3</v>
      </c>
      <c r="V36" s="80">
        <v>2.8</v>
      </c>
      <c r="W36" s="77"/>
      <c r="X36" s="77"/>
      <c r="Y36" s="77"/>
      <c r="AA36" s="86">
        <f t="shared" si="2"/>
        <v>99.999899999999968</v>
      </c>
      <c r="AB36" s="32" t="str">
        <f t="shared" si="3"/>
        <v xml:space="preserve"> </v>
      </c>
    </row>
    <row r="37" spans="1:29" s="32" customFormat="1" x14ac:dyDescent="0.2">
      <c r="B37" s="75">
        <v>25</v>
      </c>
      <c r="C37" s="82">
        <v>93.059399999999997</v>
      </c>
      <c r="D37" s="82">
        <v>3.9929999999999999</v>
      </c>
      <c r="E37" s="82">
        <v>0.88360000000000005</v>
      </c>
      <c r="F37" s="82">
        <v>0.1135</v>
      </c>
      <c r="G37" s="82">
        <v>0.1847</v>
      </c>
      <c r="H37" s="82">
        <v>1.15E-2</v>
      </c>
      <c r="I37" s="82">
        <v>5.9400000000000001E-2</v>
      </c>
      <c r="J37" s="82">
        <v>4.41E-2</v>
      </c>
      <c r="K37" s="82">
        <v>0.16700000000000001</v>
      </c>
      <c r="L37" s="82">
        <v>4.8999999999999998E-3</v>
      </c>
      <c r="M37" s="82">
        <v>1.2617</v>
      </c>
      <c r="N37" s="82">
        <v>0.21709999999999999</v>
      </c>
      <c r="O37" s="82">
        <v>0.72370000000000001</v>
      </c>
      <c r="P37" s="83">
        <v>35.003100000000003</v>
      </c>
      <c r="Q37" s="84">
        <f t="shared" si="6"/>
        <v>8360.3468042419045</v>
      </c>
      <c r="R37" s="83">
        <v>38.762</v>
      </c>
      <c r="S37" s="84">
        <f t="shared" ref="S37:S44" si="8">R37/0.0041868</f>
        <v>9258.1446450749972</v>
      </c>
      <c r="T37" s="83">
        <v>50.005600000000001</v>
      </c>
      <c r="U37" s="85">
        <v>-25.6</v>
      </c>
      <c r="V37" s="85">
        <v>2.2000000000000002</v>
      </c>
      <c r="W37" s="52"/>
      <c r="X37" s="52"/>
      <c r="Y37" s="53"/>
      <c r="AA37" s="86">
        <f t="shared" si="2"/>
        <v>99.999900000000011</v>
      </c>
      <c r="AB37" s="74" t="str">
        <f t="shared" si="3"/>
        <v xml:space="preserve"> </v>
      </c>
    </row>
    <row r="38" spans="1:29" s="32" customFormat="1" x14ac:dyDescent="0.2">
      <c r="B38" s="75">
        <v>26</v>
      </c>
      <c r="C38" s="82">
        <v>93.055999999999997</v>
      </c>
      <c r="D38" s="82">
        <v>3.9836999999999998</v>
      </c>
      <c r="E38" s="82">
        <v>0.88300000000000001</v>
      </c>
      <c r="F38" s="82">
        <v>0.1139</v>
      </c>
      <c r="G38" s="82">
        <v>0.18509999999999999</v>
      </c>
      <c r="H38" s="82">
        <v>1.11E-2</v>
      </c>
      <c r="I38" s="82">
        <v>0.06</v>
      </c>
      <c r="J38" s="82">
        <v>4.4499999999999998E-2</v>
      </c>
      <c r="K38" s="82">
        <v>0.17730000000000001</v>
      </c>
      <c r="L38" s="82">
        <v>5.3E-3</v>
      </c>
      <c r="M38" s="82">
        <v>1.2644</v>
      </c>
      <c r="N38" s="82">
        <v>0.2157</v>
      </c>
      <c r="O38" s="82">
        <v>0.72399999999999998</v>
      </c>
      <c r="P38" s="83">
        <v>35.014299999999999</v>
      </c>
      <c r="Q38" s="84">
        <f t="shared" si="6"/>
        <v>8363.0218782841312</v>
      </c>
      <c r="R38" s="83">
        <v>38.774000000000001</v>
      </c>
      <c r="S38" s="84">
        <f t="shared" si="8"/>
        <v>9261.010795834527</v>
      </c>
      <c r="T38" s="83">
        <v>50.011899999999997</v>
      </c>
      <c r="U38" s="85">
        <v>-18.5</v>
      </c>
      <c r="V38" s="85">
        <v>0.4</v>
      </c>
      <c r="W38" s="52"/>
      <c r="X38" s="52"/>
      <c r="Y38" s="53"/>
      <c r="AA38" s="86">
        <f t="shared" si="2"/>
        <v>100</v>
      </c>
      <c r="AB38" s="74" t="str">
        <f t="shared" si="3"/>
        <v>ОК</v>
      </c>
    </row>
    <row r="39" spans="1:29" s="32" customFormat="1" x14ac:dyDescent="0.2">
      <c r="B39" s="75">
        <v>27</v>
      </c>
      <c r="C39" s="82">
        <v>93.093400000000003</v>
      </c>
      <c r="D39" s="82">
        <v>3.9788999999999999</v>
      </c>
      <c r="E39" s="82">
        <v>0.88129999999999997</v>
      </c>
      <c r="F39" s="82">
        <v>0.1123</v>
      </c>
      <c r="G39" s="82">
        <v>0.18479999999999999</v>
      </c>
      <c r="H39" s="82">
        <v>1.0699999999999999E-2</v>
      </c>
      <c r="I39" s="82">
        <v>5.6399999999999999E-2</v>
      </c>
      <c r="J39" s="82">
        <v>4.2799999999999998E-2</v>
      </c>
      <c r="K39" s="82">
        <v>0.17699999999999999</v>
      </c>
      <c r="L39" s="82">
        <v>4.7999999999999996E-3</v>
      </c>
      <c r="M39" s="82">
        <v>1.2726999999999999</v>
      </c>
      <c r="N39" s="82">
        <v>0.18479999999999999</v>
      </c>
      <c r="O39" s="82">
        <v>0.72340000000000004</v>
      </c>
      <c r="P39" s="83">
        <v>35.01</v>
      </c>
      <c r="Q39" s="84">
        <f t="shared" si="6"/>
        <v>8361.9948409286317</v>
      </c>
      <c r="R39" s="83">
        <v>38.770000000000003</v>
      </c>
      <c r="S39" s="84">
        <f t="shared" si="8"/>
        <v>9260.0554122480189</v>
      </c>
      <c r="T39" s="83">
        <v>50.028100000000002</v>
      </c>
      <c r="U39" s="85">
        <v>-16</v>
      </c>
      <c r="V39" s="85">
        <v>0.3</v>
      </c>
      <c r="W39" s="77" t="s">
        <v>77</v>
      </c>
      <c r="X39" s="77"/>
      <c r="Y39" s="76"/>
      <c r="AA39" s="86">
        <f t="shared" si="2"/>
        <v>99.999899999999997</v>
      </c>
      <c r="AB39" s="74" t="str">
        <f t="shared" si="3"/>
        <v xml:space="preserve"> </v>
      </c>
    </row>
    <row r="40" spans="1:29" s="32" customFormat="1" x14ac:dyDescent="0.2">
      <c r="B40" s="75">
        <v>28</v>
      </c>
      <c r="C40" s="82">
        <v>93.003500000000003</v>
      </c>
      <c r="D40" s="82">
        <v>3.9340000000000002</v>
      </c>
      <c r="E40" s="82">
        <v>0.88109999999999999</v>
      </c>
      <c r="F40" s="82">
        <v>0.1124</v>
      </c>
      <c r="G40" s="82">
        <v>0.18659999999999999</v>
      </c>
      <c r="H40" s="82">
        <v>9.7999999999999997E-3</v>
      </c>
      <c r="I40" s="82">
        <v>5.7799999999999997E-2</v>
      </c>
      <c r="J40" s="82">
        <v>4.3299999999999998E-2</v>
      </c>
      <c r="K40" s="82">
        <v>0.19309999999999999</v>
      </c>
      <c r="L40" s="82">
        <v>4.7999999999999996E-3</v>
      </c>
      <c r="M40" s="82">
        <v>1.2698</v>
      </c>
      <c r="N40" s="82">
        <v>0.30370000000000003</v>
      </c>
      <c r="O40" s="82">
        <v>0.72509999999999997</v>
      </c>
      <c r="P40" s="83">
        <v>34.99</v>
      </c>
      <c r="Q40" s="84">
        <f t="shared" si="6"/>
        <v>8357.2179229960839</v>
      </c>
      <c r="R40" s="83">
        <v>38.74</v>
      </c>
      <c r="S40" s="84">
        <f t="shared" si="8"/>
        <v>9252.8900353491936</v>
      </c>
      <c r="T40" s="83">
        <v>49.93</v>
      </c>
      <c r="U40" s="85">
        <v>-16.2</v>
      </c>
      <c r="V40" s="85">
        <v>0.2</v>
      </c>
      <c r="W40" s="52"/>
      <c r="X40" s="52"/>
      <c r="Y40" s="53"/>
      <c r="AA40" s="86">
        <f t="shared" si="2"/>
        <v>99.999900000000011</v>
      </c>
      <c r="AB40" s="74" t="str">
        <f t="shared" si="3"/>
        <v xml:space="preserve"> </v>
      </c>
    </row>
    <row r="41" spans="1:29" s="32" customFormat="1" x14ac:dyDescent="0.2">
      <c r="B41" s="75">
        <v>29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  <c r="Q41" s="84"/>
      <c r="R41" s="83"/>
      <c r="S41" s="84"/>
      <c r="T41" s="83"/>
      <c r="U41" s="85"/>
      <c r="V41" s="85"/>
      <c r="W41" s="52"/>
      <c r="X41" s="52"/>
      <c r="Y41" s="53"/>
      <c r="AA41" s="86"/>
      <c r="AB41" s="74"/>
    </row>
    <row r="42" spans="1:29" s="32" customFormat="1" x14ac:dyDescent="0.2">
      <c r="B42" s="75">
        <v>30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  <c r="Q42" s="84">
        <f t="shared" ref="Q42" si="9">P42/0.0041868</f>
        <v>0</v>
      </c>
      <c r="R42" s="83"/>
      <c r="S42" s="92">
        <f t="shared" ref="S42" si="10">R42/0.0041868</f>
        <v>0</v>
      </c>
      <c r="T42" s="83"/>
      <c r="U42" s="85"/>
      <c r="V42" s="85"/>
      <c r="W42" s="52"/>
      <c r="X42" s="52"/>
      <c r="Y42" s="53"/>
      <c r="AA42" s="86">
        <f t="shared" ref="AA42" si="11">SUM(C42:N42)</f>
        <v>0</v>
      </c>
      <c r="AB42" s="74" t="str">
        <f t="shared" ref="AB42" si="12">IF(AA42=100,"ОК"," ")</f>
        <v xml:space="preserve"> </v>
      </c>
    </row>
    <row r="43" spans="1:29" s="31" customFormat="1" ht="12.75" customHeight="1" x14ac:dyDescent="0.2">
      <c r="B43" s="75">
        <v>31</v>
      </c>
      <c r="C43" s="76">
        <v>93.133099999999999</v>
      </c>
      <c r="D43" s="77">
        <v>3.9276</v>
      </c>
      <c r="E43" s="77">
        <v>0.87639999999999996</v>
      </c>
      <c r="F43" s="77">
        <v>0.11169999999999999</v>
      </c>
      <c r="G43" s="77">
        <v>0.18429999999999999</v>
      </c>
      <c r="H43" s="77">
        <v>1.06E-2</v>
      </c>
      <c r="I43" s="77">
        <v>5.7599999999999998E-2</v>
      </c>
      <c r="J43" s="77">
        <v>4.3099999999999999E-2</v>
      </c>
      <c r="K43" s="77">
        <v>0.1492</v>
      </c>
      <c r="L43" s="77">
        <v>5.0000000000000001E-3</v>
      </c>
      <c r="M43" s="77">
        <v>1.2464</v>
      </c>
      <c r="N43" s="77">
        <v>0.255</v>
      </c>
      <c r="O43" s="77">
        <v>0.72299999999999998</v>
      </c>
      <c r="P43" s="78">
        <v>34.946199999999997</v>
      </c>
      <c r="Q43" s="84">
        <f t="shared" si="6"/>
        <v>8346.7564727237987</v>
      </c>
      <c r="R43" s="78">
        <v>38.700800000000001</v>
      </c>
      <c r="S43" s="92">
        <f t="shared" si="8"/>
        <v>9243.5272762013956</v>
      </c>
      <c r="T43" s="79">
        <v>49.952500000000001</v>
      </c>
      <c r="U43" s="80">
        <v>-10.7</v>
      </c>
      <c r="V43" s="80">
        <v>0.5</v>
      </c>
      <c r="W43" s="52"/>
      <c r="X43" s="77">
        <v>2.0000000000000001E-4</v>
      </c>
      <c r="Y43" s="76">
        <v>1E-4</v>
      </c>
      <c r="AA43" s="73">
        <f t="shared" si="2"/>
        <v>99.999999999999957</v>
      </c>
      <c r="AB43" s="74" t="str">
        <f t="shared" si="3"/>
        <v>ОК</v>
      </c>
    </row>
    <row r="44" spans="1:29" ht="14.25" hidden="1" customHeight="1" x14ac:dyDescent="0.2">
      <c r="B44" s="21">
        <v>31</v>
      </c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84">
        <f t="shared" si="6"/>
        <v>0</v>
      </c>
      <c r="R44" s="23"/>
      <c r="S44" s="92">
        <f t="shared" si="8"/>
        <v>0</v>
      </c>
      <c r="T44" s="24"/>
      <c r="U44" s="25"/>
      <c r="V44" s="25"/>
      <c r="W44" s="25"/>
      <c r="X44" s="25"/>
      <c r="Y44" s="26"/>
      <c r="AA44" s="73">
        <f t="shared" si="2"/>
        <v>0</v>
      </c>
      <c r="AB44" s="27"/>
      <c r="AC44" s="16"/>
    </row>
    <row r="45" spans="1:29" x14ac:dyDescent="0.2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20"/>
      <c r="AB45" s="27"/>
      <c r="AC45" s="16"/>
    </row>
    <row r="46" spans="1:29" x14ac:dyDescent="0.2">
      <c r="A46" s="34" t="s">
        <v>46</v>
      </c>
      <c r="E46" s="35" t="s">
        <v>76</v>
      </c>
      <c r="F46" s="35"/>
      <c r="G46" s="35"/>
      <c r="H46" s="35"/>
      <c r="I46" s="35"/>
      <c r="J46" s="35"/>
      <c r="K46" s="35"/>
      <c r="L46" s="35"/>
      <c r="M46" s="35"/>
      <c r="N46" s="35" t="s">
        <v>63</v>
      </c>
      <c r="O46" s="36"/>
      <c r="P46" s="36"/>
      <c r="Q46" s="36"/>
      <c r="R46" s="36"/>
      <c r="S46" s="36"/>
      <c r="T46" s="36"/>
      <c r="U46" s="36"/>
      <c r="V46" s="35"/>
      <c r="W46" s="35"/>
      <c r="X46" s="35"/>
      <c r="AC46" s="16"/>
    </row>
    <row r="47" spans="1:29" s="31" customFormat="1" x14ac:dyDescent="0.2">
      <c r="A47" s="33"/>
      <c r="E47" s="31" t="s">
        <v>47</v>
      </c>
      <c r="N47" s="31" t="s">
        <v>48</v>
      </c>
      <c r="O47" s="32"/>
      <c r="P47" s="32"/>
      <c r="Q47" s="32"/>
      <c r="R47" s="32"/>
      <c r="S47" s="32" t="s">
        <v>0</v>
      </c>
      <c r="T47" s="32"/>
      <c r="U47" s="32"/>
      <c r="V47" s="31" t="s">
        <v>15</v>
      </c>
    </row>
    <row r="48" spans="1:29" ht="15" x14ac:dyDescent="0.25">
      <c r="A48" s="34" t="s">
        <v>49</v>
      </c>
      <c r="E48" s="35" t="s">
        <v>60</v>
      </c>
      <c r="F48" s="35"/>
      <c r="G48" s="35"/>
      <c r="H48" s="35"/>
      <c r="I48" s="35"/>
      <c r="J48" s="35"/>
      <c r="K48" s="35"/>
      <c r="L48" s="35"/>
      <c r="M48" s="35"/>
      <c r="N48" s="35" t="s">
        <v>59</v>
      </c>
      <c r="O48" s="36"/>
      <c r="P48" s="36"/>
      <c r="Q48" s="12"/>
      <c r="R48" s="12"/>
      <c r="S48" s="12"/>
      <c r="T48" s="12"/>
      <c r="U48" s="12"/>
      <c r="V48" s="3"/>
      <c r="W48" s="3"/>
      <c r="X48" s="35"/>
      <c r="AC48" s="16"/>
    </row>
    <row r="49" spans="1:23" s="31" customFormat="1" x14ac:dyDescent="0.2">
      <c r="A49" s="33"/>
      <c r="E49" s="31" t="s">
        <v>50</v>
      </c>
      <c r="N49" s="31" t="s">
        <v>48</v>
      </c>
      <c r="O49" s="32"/>
      <c r="P49" s="32"/>
      <c r="Q49" s="32"/>
      <c r="R49" s="32"/>
      <c r="S49" s="32" t="s">
        <v>0</v>
      </c>
      <c r="T49" s="32"/>
      <c r="U49" s="32"/>
      <c r="V49" s="31" t="s">
        <v>15</v>
      </c>
    </row>
    <row r="50" spans="1:23" x14ac:dyDescent="0.2">
      <c r="O50" s="28"/>
      <c r="P50" s="28"/>
      <c r="Q50" s="28"/>
      <c r="T50" s="28"/>
      <c r="U50" s="28"/>
      <c r="W50" s="28"/>
    </row>
    <row r="54" spans="1:23" x14ac:dyDescent="0.2">
      <c r="C54" s="29"/>
      <c r="D54" s="30" t="s">
        <v>38</v>
      </c>
      <c r="E54" s="30"/>
      <c r="F54" s="30"/>
      <c r="G54" s="30"/>
      <c r="H54" s="30"/>
      <c r="I54" s="30"/>
      <c r="J54" s="30"/>
    </row>
  </sheetData>
  <mergeCells count="33">
    <mergeCell ref="D7:I7"/>
    <mergeCell ref="G10:G12"/>
    <mergeCell ref="J7:N7"/>
    <mergeCell ref="A4:X4"/>
    <mergeCell ref="A6:X6"/>
    <mergeCell ref="O7:V7"/>
    <mergeCell ref="B5:C5"/>
    <mergeCell ref="M10:M12"/>
    <mergeCell ref="I10:I12"/>
    <mergeCell ref="X9:X12"/>
    <mergeCell ref="S10:S12"/>
    <mergeCell ref="N10:N12"/>
    <mergeCell ref="V9:V12"/>
    <mergeCell ref="H10:H12"/>
    <mergeCell ref="O10:O12"/>
    <mergeCell ref="L10:L12"/>
    <mergeCell ref="E10:E12"/>
    <mergeCell ref="B9:B12"/>
    <mergeCell ref="C9:N9"/>
    <mergeCell ref="C45:Y45"/>
    <mergeCell ref="C10:C12"/>
    <mergeCell ref="F10:F12"/>
    <mergeCell ref="Q10:Q12"/>
    <mergeCell ref="P10:P12"/>
    <mergeCell ref="R10:R12"/>
    <mergeCell ref="K10:K12"/>
    <mergeCell ref="T10:T12"/>
    <mergeCell ref="W9:W12"/>
    <mergeCell ref="J10:J12"/>
    <mergeCell ref="Y9:Y12"/>
    <mergeCell ref="U9:U12"/>
    <mergeCell ref="O9:T9"/>
    <mergeCell ref="D10:D12"/>
  </mergeCells>
  <phoneticPr fontId="3" type="noConversion"/>
  <pageMargins left="0.51181102362204722" right="0.51181102362204722" top="0.35433070866141736" bottom="0.35433070866141736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tabSelected="1" view="pageBreakPreview" topLeftCell="A16" zoomScaleNormal="100" zoomScaleSheetLayoutView="100" workbookViewId="0">
      <selection activeCell="O8" sqref="O1:V1048576"/>
    </sheetView>
  </sheetViews>
  <sheetFormatPr defaultRowHeight="12.75" x14ac:dyDescent="0.2"/>
  <cols>
    <col min="1" max="1" width="2.85546875" style="16" customWidth="1"/>
    <col min="2" max="2" width="14" style="16" customWidth="1"/>
    <col min="3" max="3" width="14.140625" style="16" customWidth="1"/>
    <col min="4" max="4" width="10.140625" style="16" customWidth="1"/>
    <col min="5" max="5" width="3.85546875" style="16" customWidth="1"/>
    <col min="6" max="6" width="3.42578125" style="16" hidden="1" customWidth="1"/>
    <col min="7" max="7" width="6.5703125" style="16" hidden="1" customWidth="1"/>
    <col min="8" max="8" width="15.140625" style="16" customWidth="1"/>
    <col min="9" max="9" width="14.140625" style="16" customWidth="1"/>
    <col min="10" max="10" width="17.85546875" style="16" customWidth="1"/>
    <col min="11" max="11" width="10" style="16" customWidth="1"/>
    <col min="12" max="12" width="9.140625" style="19"/>
    <col min="13" max="16384" width="9.140625" style="16"/>
  </cols>
  <sheetData>
    <row r="1" spans="2:13" x14ac:dyDescent="0.2">
      <c r="B1" s="31" t="s">
        <v>26</v>
      </c>
      <c r="C1" s="31"/>
      <c r="D1" s="31"/>
      <c r="E1" s="31"/>
      <c r="F1" s="30"/>
      <c r="G1" s="30"/>
      <c r="H1" s="30"/>
      <c r="I1" s="30"/>
      <c r="J1" s="30"/>
    </row>
    <row r="2" spans="2:13" x14ac:dyDescent="0.2">
      <c r="B2" s="31" t="s">
        <v>27</v>
      </c>
      <c r="C2" s="31"/>
      <c r="D2" s="31"/>
      <c r="E2" s="31"/>
      <c r="F2" s="30"/>
      <c r="G2" s="30"/>
      <c r="H2" s="30"/>
      <c r="I2" s="30"/>
      <c r="J2" s="30"/>
    </row>
    <row r="3" spans="2:13" x14ac:dyDescent="0.2">
      <c r="B3" s="39" t="s">
        <v>51</v>
      </c>
      <c r="C3" s="39"/>
      <c r="D3" s="39"/>
      <c r="E3" s="31"/>
      <c r="F3" s="30"/>
      <c r="G3" s="30"/>
      <c r="H3" s="30"/>
      <c r="I3" s="30"/>
      <c r="J3" s="30"/>
    </row>
    <row r="4" spans="2:13" x14ac:dyDescent="0.2">
      <c r="B4" s="30"/>
      <c r="C4" s="30"/>
      <c r="D4" s="30"/>
      <c r="E4" s="30"/>
      <c r="F4" s="30"/>
      <c r="G4" s="30"/>
      <c r="H4" s="30"/>
      <c r="I4" s="30"/>
      <c r="J4" s="30"/>
    </row>
    <row r="5" spans="2:13" ht="15.75" x14ac:dyDescent="0.25">
      <c r="B5" s="30"/>
      <c r="C5" s="124" t="s">
        <v>31</v>
      </c>
      <c r="D5" s="124"/>
      <c r="E5" s="124"/>
      <c r="F5" s="124"/>
      <c r="G5" s="124"/>
      <c r="H5" s="124"/>
      <c r="I5" s="124"/>
      <c r="J5" s="124"/>
      <c r="K5" s="40"/>
    </row>
    <row r="6" spans="2:13" ht="27.75" customHeight="1" x14ac:dyDescent="0.2">
      <c r="B6" s="125" t="s">
        <v>79</v>
      </c>
      <c r="C6" s="125"/>
      <c r="D6" s="125"/>
      <c r="E6" s="125"/>
      <c r="F6" s="125"/>
      <c r="G6" s="125"/>
      <c r="H6" s="125"/>
      <c r="I6" s="125"/>
      <c r="J6" s="125"/>
      <c r="K6" s="41"/>
    </row>
    <row r="7" spans="2:13" ht="18" customHeight="1" x14ac:dyDescent="0.2">
      <c r="B7" s="126" t="s">
        <v>78</v>
      </c>
      <c r="C7" s="127"/>
      <c r="D7" s="127"/>
      <c r="E7" s="127"/>
      <c r="F7" s="127"/>
      <c r="G7" s="127"/>
      <c r="H7" s="127"/>
      <c r="I7" s="127"/>
      <c r="J7" s="127"/>
      <c r="K7" s="42"/>
    </row>
    <row r="8" spans="2:13" ht="24" customHeight="1" x14ac:dyDescent="0.2">
      <c r="B8" s="43"/>
      <c r="C8" s="36"/>
      <c r="D8" s="36"/>
      <c r="E8" s="36"/>
      <c r="F8" s="36"/>
      <c r="G8" s="36"/>
      <c r="H8" s="42"/>
      <c r="I8" s="42"/>
      <c r="J8" s="42"/>
      <c r="K8" s="42"/>
    </row>
    <row r="9" spans="2:13" ht="30" customHeight="1" x14ac:dyDescent="0.2">
      <c r="B9" s="128" t="s">
        <v>25</v>
      </c>
      <c r="C9" s="139" t="s">
        <v>35</v>
      </c>
      <c r="D9" s="140"/>
      <c r="E9" s="140"/>
      <c r="F9" s="140"/>
      <c r="G9" s="140"/>
      <c r="H9" s="141"/>
      <c r="I9" s="144" t="s">
        <v>36</v>
      </c>
      <c r="J9" s="145" t="s">
        <v>55</v>
      </c>
      <c r="K9" s="44"/>
      <c r="L9" s="16"/>
    </row>
    <row r="10" spans="2:13" ht="94.5" customHeight="1" x14ac:dyDescent="0.2">
      <c r="B10" s="129"/>
      <c r="C10" s="131" t="s">
        <v>58</v>
      </c>
      <c r="D10" s="132"/>
      <c r="E10" s="132"/>
      <c r="F10" s="132"/>
      <c r="G10" s="132"/>
      <c r="H10" s="95" t="s">
        <v>64</v>
      </c>
      <c r="I10" s="144"/>
      <c r="J10" s="145"/>
      <c r="K10" s="44"/>
      <c r="L10" s="16"/>
    </row>
    <row r="11" spans="2:13" ht="1.5" customHeight="1" x14ac:dyDescent="0.2">
      <c r="B11" s="129"/>
      <c r="C11" s="133"/>
      <c r="D11" s="134"/>
      <c r="E11" s="134"/>
      <c r="F11" s="134"/>
      <c r="G11" s="135"/>
      <c r="H11" s="93"/>
      <c r="I11" s="144"/>
      <c r="J11" s="145"/>
      <c r="K11" s="44"/>
      <c r="L11" s="16"/>
    </row>
    <row r="12" spans="2:13" ht="3" hidden="1" customHeight="1" x14ac:dyDescent="0.2">
      <c r="B12" s="130"/>
      <c r="C12" s="136"/>
      <c r="D12" s="137"/>
      <c r="E12" s="137"/>
      <c r="F12" s="137"/>
      <c r="G12" s="138"/>
      <c r="H12" s="94"/>
      <c r="I12" s="144"/>
      <c r="J12" s="145"/>
      <c r="K12" s="44"/>
      <c r="L12" s="16"/>
    </row>
    <row r="13" spans="2:13" ht="15.75" customHeight="1" x14ac:dyDescent="0.2">
      <c r="B13" s="45">
        <v>1</v>
      </c>
      <c r="C13" s="121">
        <v>2939746.75</v>
      </c>
      <c r="D13" s="122"/>
      <c r="E13" s="123"/>
      <c r="H13" s="99">
        <v>658779.1</v>
      </c>
      <c r="I13" s="67">
        <f t="shared" ref="I13:I43" si="0">SUM(C13:H13)</f>
        <v>3598525.85</v>
      </c>
      <c r="J13" s="68">
        <v>34.25</v>
      </c>
      <c r="K13" s="46"/>
      <c r="L13" s="143" t="s">
        <v>52</v>
      </c>
      <c r="M13" s="143"/>
    </row>
    <row r="14" spans="2:13" x14ac:dyDescent="0.2">
      <c r="B14" s="45">
        <v>2</v>
      </c>
      <c r="C14" s="121">
        <v>2995146.5</v>
      </c>
      <c r="D14" s="122"/>
      <c r="E14" s="123"/>
      <c r="H14" s="99">
        <v>571341.1</v>
      </c>
      <c r="I14" s="67">
        <f t="shared" si="0"/>
        <v>3566487.6</v>
      </c>
      <c r="J14" s="68">
        <f>IF(Паспорт!P14&gt;0,Паспорт!P14,J13)</f>
        <v>34.25</v>
      </c>
      <c r="K14" s="46"/>
      <c r="L14" s="143"/>
      <c r="M14" s="143"/>
    </row>
    <row r="15" spans="2:13" x14ac:dyDescent="0.2">
      <c r="B15" s="45">
        <v>3</v>
      </c>
      <c r="C15" s="121">
        <v>3584711.5</v>
      </c>
      <c r="D15" s="122"/>
      <c r="E15" s="123"/>
      <c r="H15" s="99">
        <v>0</v>
      </c>
      <c r="I15" s="67">
        <f t="shared" si="0"/>
        <v>3584711.5</v>
      </c>
      <c r="J15" s="68">
        <f>IF(Паспорт!P15&gt;0,Паспорт!P15,J14)</f>
        <v>34.997100000000003</v>
      </c>
      <c r="K15" s="46"/>
      <c r="L15" s="143"/>
      <c r="M15" s="143"/>
    </row>
    <row r="16" spans="2:13" x14ac:dyDescent="0.2">
      <c r="B16" s="45">
        <v>4</v>
      </c>
      <c r="C16" s="121">
        <v>2712989</v>
      </c>
      <c r="D16" s="122"/>
      <c r="E16" s="123"/>
      <c r="H16" s="99">
        <v>929070.70000000007</v>
      </c>
      <c r="I16" s="67">
        <f t="shared" si="0"/>
        <v>3642059.7</v>
      </c>
      <c r="J16" s="68">
        <f>IF(Паспорт!P16&gt;0,Паспорт!P16,J15)</f>
        <v>34.981000000000002</v>
      </c>
      <c r="K16" s="46"/>
      <c r="L16" s="143"/>
      <c r="M16" s="143"/>
    </row>
    <row r="17" spans="2:13" x14ac:dyDescent="0.2">
      <c r="B17" s="45">
        <v>5</v>
      </c>
      <c r="C17" s="121">
        <v>2963549.25</v>
      </c>
      <c r="D17" s="122"/>
      <c r="E17" s="123"/>
      <c r="H17" s="99">
        <v>598137.30000000005</v>
      </c>
      <c r="I17" s="67">
        <f t="shared" si="0"/>
        <v>3561686.55</v>
      </c>
      <c r="J17" s="68">
        <f>IF(Паспорт!P17&gt;0,Паспорт!P17,J16)</f>
        <v>34.99</v>
      </c>
      <c r="K17" s="46"/>
      <c r="L17" s="143"/>
      <c r="M17" s="143"/>
    </row>
    <row r="18" spans="2:13" ht="15.75" customHeight="1" x14ac:dyDescent="0.2">
      <c r="B18" s="45">
        <v>6</v>
      </c>
      <c r="C18" s="121">
        <v>1739868.88</v>
      </c>
      <c r="D18" s="122"/>
      <c r="E18" s="123"/>
      <c r="H18" s="99">
        <v>1409617.3</v>
      </c>
      <c r="I18" s="67">
        <f t="shared" si="0"/>
        <v>3149486.1799999997</v>
      </c>
      <c r="J18" s="68">
        <f>IF(Паспорт!P18&gt;0,Паспорт!P18,J17)</f>
        <v>35.0092</v>
      </c>
      <c r="K18" s="46"/>
      <c r="L18" s="143"/>
      <c r="M18" s="143"/>
    </row>
    <row r="19" spans="2:13" x14ac:dyDescent="0.2">
      <c r="B19" s="45">
        <v>7</v>
      </c>
      <c r="C19" s="121">
        <v>3508161</v>
      </c>
      <c r="D19" s="122"/>
      <c r="E19" s="123"/>
      <c r="H19" s="99">
        <v>0</v>
      </c>
      <c r="I19" s="67">
        <f t="shared" si="0"/>
        <v>3508161</v>
      </c>
      <c r="J19" s="68">
        <f>IF(Паспорт!P19&gt;0,Паспорт!P19,J18)</f>
        <v>35.0075</v>
      </c>
      <c r="K19" s="46"/>
      <c r="L19" s="143"/>
      <c r="M19" s="143"/>
    </row>
    <row r="20" spans="2:13" x14ac:dyDescent="0.2">
      <c r="B20" s="45">
        <v>8</v>
      </c>
      <c r="C20" s="121">
        <v>3039767.25</v>
      </c>
      <c r="D20" s="122"/>
      <c r="E20" s="123"/>
      <c r="H20" s="99">
        <v>554091.5</v>
      </c>
      <c r="I20" s="67">
        <f t="shared" si="0"/>
        <v>3593858.75</v>
      </c>
      <c r="J20" s="68">
        <f>IF(Паспорт!P20&gt;0,Паспорт!P20,J19)</f>
        <v>35.0075</v>
      </c>
      <c r="K20" s="46"/>
      <c r="L20" s="143"/>
      <c r="M20" s="143"/>
    </row>
    <row r="21" spans="2:13" ht="15" customHeight="1" x14ac:dyDescent="0.2">
      <c r="B21" s="45">
        <v>9</v>
      </c>
      <c r="C21" s="121">
        <v>2455045.75</v>
      </c>
      <c r="D21" s="122"/>
      <c r="E21" s="123"/>
      <c r="H21" s="99">
        <v>1161368.3</v>
      </c>
      <c r="I21" s="67">
        <f t="shared" si="0"/>
        <v>3616414.05</v>
      </c>
      <c r="J21" s="68">
        <f>IF(Паспорт!P21&gt;0,Паспорт!P21,J20)</f>
        <v>35.0075</v>
      </c>
      <c r="K21" s="46"/>
      <c r="L21" s="37"/>
    </row>
    <row r="22" spans="2:13" x14ac:dyDescent="0.2">
      <c r="B22" s="45">
        <v>10</v>
      </c>
      <c r="C22" s="121">
        <v>2395740.25</v>
      </c>
      <c r="D22" s="122"/>
      <c r="E22" s="123"/>
      <c r="H22" s="99">
        <v>1107110.6000000001</v>
      </c>
      <c r="I22" s="67">
        <f t="shared" si="0"/>
        <v>3502850.85</v>
      </c>
      <c r="J22" s="68">
        <f>IF(Паспорт!P22&gt;0,Паспорт!P22,J21)</f>
        <v>35.029400000000003</v>
      </c>
      <c r="K22" s="46"/>
      <c r="L22" s="37"/>
    </row>
    <row r="23" spans="2:13" x14ac:dyDescent="0.2">
      <c r="B23" s="45">
        <v>11</v>
      </c>
      <c r="C23" s="121">
        <v>2731917</v>
      </c>
      <c r="D23" s="122"/>
      <c r="E23" s="123"/>
      <c r="H23" s="99">
        <v>779357.8</v>
      </c>
      <c r="I23" s="67">
        <f t="shared" si="0"/>
        <v>3511274.8</v>
      </c>
      <c r="J23" s="68">
        <f>IF(Паспорт!P23&gt;0,Паспорт!P23,J22)</f>
        <v>34.987200000000001</v>
      </c>
      <c r="K23" s="46"/>
      <c r="L23" s="37"/>
    </row>
    <row r="24" spans="2:13" x14ac:dyDescent="0.2">
      <c r="B24" s="45">
        <v>12</v>
      </c>
      <c r="C24" s="121">
        <v>2623400.75</v>
      </c>
      <c r="D24" s="122"/>
      <c r="E24" s="123"/>
      <c r="H24" s="99">
        <v>1025843.6</v>
      </c>
      <c r="I24" s="67">
        <f t="shared" si="0"/>
        <v>3649244.35</v>
      </c>
      <c r="J24" s="68">
        <f>IF(Паспорт!P24&gt;0,Паспорт!P24,J23)</f>
        <v>34.985999999999997</v>
      </c>
      <c r="K24" s="46"/>
      <c r="L24" s="37"/>
    </row>
    <row r="25" spans="2:13" x14ac:dyDescent="0.2">
      <c r="B25" s="45">
        <v>13</v>
      </c>
      <c r="C25" s="121">
        <v>2112262</v>
      </c>
      <c r="D25" s="122"/>
      <c r="E25" s="123"/>
      <c r="H25" s="99">
        <v>1569935.9</v>
      </c>
      <c r="I25" s="67">
        <f t="shared" si="0"/>
        <v>3682197.9</v>
      </c>
      <c r="J25" s="68">
        <f>IF(Паспорт!P25&gt;0,Паспорт!P25,J24)</f>
        <v>35.007399999999997</v>
      </c>
      <c r="K25" s="46"/>
      <c r="L25" s="37"/>
    </row>
    <row r="26" spans="2:13" x14ac:dyDescent="0.2">
      <c r="B26" s="45">
        <v>14</v>
      </c>
      <c r="C26" s="121">
        <v>1952890.75</v>
      </c>
      <c r="D26" s="122"/>
      <c r="E26" s="123"/>
      <c r="H26" s="99">
        <v>1740493.4</v>
      </c>
      <c r="I26" s="67">
        <f t="shared" si="0"/>
        <v>3693384.15</v>
      </c>
      <c r="J26" s="68">
        <f>IF(Паспорт!P26&gt;0,Паспорт!P26,J25)</f>
        <v>35.007399999999997</v>
      </c>
      <c r="K26" s="46"/>
      <c r="L26" s="37"/>
    </row>
    <row r="27" spans="2:13" x14ac:dyDescent="0.2">
      <c r="B27" s="45">
        <v>15</v>
      </c>
      <c r="C27" s="121">
        <v>1666425.13</v>
      </c>
      <c r="D27" s="122"/>
      <c r="E27" s="123"/>
      <c r="H27" s="99">
        <v>2043592</v>
      </c>
      <c r="I27" s="67">
        <f t="shared" si="0"/>
        <v>3710017.13</v>
      </c>
      <c r="J27" s="68">
        <f>IF(Паспорт!P27&gt;0,Паспорт!P27,J26)</f>
        <v>35.007399999999997</v>
      </c>
      <c r="K27" s="46"/>
      <c r="L27" s="37"/>
    </row>
    <row r="28" spans="2:13" x14ac:dyDescent="0.2">
      <c r="B28" s="47">
        <v>16</v>
      </c>
      <c r="C28" s="121">
        <v>1438631.38</v>
      </c>
      <c r="D28" s="122"/>
      <c r="E28" s="123"/>
      <c r="H28" s="99">
        <v>2224171.5</v>
      </c>
      <c r="I28" s="67">
        <f t="shared" si="0"/>
        <v>3662802.88</v>
      </c>
      <c r="J28" s="68">
        <f>IF(Паспорт!P28&gt;0,Паспорт!P28,J27)</f>
        <v>35.007399999999997</v>
      </c>
      <c r="K28" s="46"/>
      <c r="L28" s="37"/>
    </row>
    <row r="29" spans="2:13" x14ac:dyDescent="0.2">
      <c r="B29" s="47">
        <v>17</v>
      </c>
      <c r="C29" s="121">
        <v>2428912.5</v>
      </c>
      <c r="D29" s="122"/>
      <c r="E29" s="123"/>
      <c r="H29" s="99">
        <v>1171722.6000000001</v>
      </c>
      <c r="I29" s="67">
        <f t="shared" si="0"/>
        <v>3600635.1</v>
      </c>
      <c r="J29" s="68">
        <f>IF(Паспорт!P29&gt;0,Паспорт!P29,J28)</f>
        <v>35.065300000000001</v>
      </c>
      <c r="K29" s="46"/>
      <c r="L29" s="37"/>
    </row>
    <row r="30" spans="2:13" x14ac:dyDescent="0.2">
      <c r="B30" s="47">
        <v>18</v>
      </c>
      <c r="C30" s="121">
        <v>2668509</v>
      </c>
      <c r="D30" s="122"/>
      <c r="E30" s="123"/>
      <c r="H30" s="99">
        <v>1061544.7000000002</v>
      </c>
      <c r="I30" s="67">
        <f t="shared" si="0"/>
        <v>3730053.7</v>
      </c>
      <c r="J30" s="68">
        <f>IF(Паспорт!P30&gt;0,Паспорт!P30,J29)</f>
        <v>35.004600000000003</v>
      </c>
      <c r="K30" s="46"/>
      <c r="L30" s="37"/>
    </row>
    <row r="31" spans="2:13" x14ac:dyDescent="0.2">
      <c r="B31" s="47">
        <v>19</v>
      </c>
      <c r="C31" s="121">
        <v>2409669.75</v>
      </c>
      <c r="D31" s="122"/>
      <c r="E31" s="123"/>
      <c r="H31" s="99">
        <v>1177973.0999999999</v>
      </c>
      <c r="I31" s="67">
        <f t="shared" si="0"/>
        <v>3587642.8499999996</v>
      </c>
      <c r="J31" s="68">
        <f>IF(Паспорт!P31&gt;0,Паспорт!P31,J30)</f>
        <v>35.036099999999998</v>
      </c>
      <c r="K31" s="46"/>
      <c r="L31" s="37"/>
    </row>
    <row r="32" spans="2:13" x14ac:dyDescent="0.2">
      <c r="B32" s="47">
        <v>20</v>
      </c>
      <c r="C32" s="121">
        <v>2163170</v>
      </c>
      <c r="D32" s="122"/>
      <c r="E32" s="123"/>
      <c r="H32" s="99">
        <v>1510364.6</v>
      </c>
      <c r="I32" s="67">
        <f t="shared" si="0"/>
        <v>3673534.6</v>
      </c>
      <c r="J32" s="68">
        <f>IF(Паспорт!P32&gt;0,Паспорт!P32,J31)</f>
        <v>34.988799999999998</v>
      </c>
      <c r="K32" s="46"/>
      <c r="L32" s="37"/>
    </row>
    <row r="33" spans="2:13" x14ac:dyDescent="0.2">
      <c r="B33" s="47">
        <v>21</v>
      </c>
      <c r="C33" s="121">
        <v>2039718.5</v>
      </c>
      <c r="D33" s="122"/>
      <c r="E33" s="123"/>
      <c r="H33" s="99">
        <v>1618734.6</v>
      </c>
      <c r="I33" s="67">
        <f t="shared" si="0"/>
        <v>3658453.1</v>
      </c>
      <c r="J33" s="68">
        <f>IF(Паспорт!P33&gt;0,Паспорт!P33,J32)</f>
        <v>35.0077</v>
      </c>
      <c r="K33" s="46"/>
      <c r="L33" s="37"/>
    </row>
    <row r="34" spans="2:13" x14ac:dyDescent="0.2">
      <c r="B34" s="47">
        <v>22</v>
      </c>
      <c r="C34" s="121">
        <v>2010828.63</v>
      </c>
      <c r="D34" s="122"/>
      <c r="E34" s="123"/>
      <c r="H34" s="99">
        <v>1616736.6</v>
      </c>
      <c r="I34" s="67">
        <f t="shared" si="0"/>
        <v>3627565.23</v>
      </c>
      <c r="J34" s="68">
        <f>IF(Паспорт!P34&gt;0,Паспорт!P34,J33)</f>
        <v>35.0077</v>
      </c>
      <c r="K34" s="46"/>
      <c r="L34" s="37"/>
    </row>
    <row r="35" spans="2:13" x14ac:dyDescent="0.2">
      <c r="B35" s="47">
        <v>23</v>
      </c>
      <c r="C35" s="121">
        <v>1888041.38</v>
      </c>
      <c r="D35" s="122"/>
      <c r="E35" s="123"/>
      <c r="H35" s="99">
        <v>1739264</v>
      </c>
      <c r="I35" s="67">
        <f t="shared" si="0"/>
        <v>3627305.38</v>
      </c>
      <c r="J35" s="68">
        <f>IF(Паспорт!P35&gt;0,Паспорт!P35,J34)</f>
        <v>35.0077</v>
      </c>
      <c r="K35" s="46"/>
      <c r="L35" s="37"/>
    </row>
    <row r="36" spans="2:13" x14ac:dyDescent="0.2">
      <c r="B36" s="47">
        <v>24</v>
      </c>
      <c r="C36" s="121">
        <v>1552846</v>
      </c>
      <c r="D36" s="122"/>
      <c r="E36" s="123"/>
      <c r="H36" s="99">
        <v>2114812.7999999998</v>
      </c>
      <c r="I36" s="67">
        <f t="shared" si="0"/>
        <v>3667658.8</v>
      </c>
      <c r="J36" s="68">
        <f>IF(Паспорт!P36&gt;0,Паспорт!P36,J35)</f>
        <v>34.9495</v>
      </c>
      <c r="K36" s="46"/>
      <c r="L36" s="37"/>
    </row>
    <row r="37" spans="2:13" x14ac:dyDescent="0.2">
      <c r="B37" s="47">
        <v>25</v>
      </c>
      <c r="C37" s="121">
        <v>1073598.8799999999</v>
      </c>
      <c r="D37" s="122"/>
      <c r="E37" s="123"/>
      <c r="H37" s="99">
        <v>2590529.0999999996</v>
      </c>
      <c r="I37" s="67">
        <f t="shared" si="0"/>
        <v>3664127.9799999995</v>
      </c>
      <c r="J37" s="68">
        <f>IF(Паспорт!P37&gt;0,Паспорт!P37,J36)</f>
        <v>35.003100000000003</v>
      </c>
      <c r="K37" s="46"/>
      <c r="L37" s="37"/>
    </row>
    <row r="38" spans="2:13" x14ac:dyDescent="0.2">
      <c r="B38" s="47">
        <v>26</v>
      </c>
      <c r="C38" s="121">
        <v>549230.06000000006</v>
      </c>
      <c r="D38" s="122"/>
      <c r="E38" s="123"/>
      <c r="H38" s="99">
        <v>3097130.1</v>
      </c>
      <c r="I38" s="67">
        <f t="shared" si="0"/>
        <v>3646360.16</v>
      </c>
      <c r="J38" s="68">
        <f>IF(Паспорт!P38&gt;0,Паспорт!P38,J37)</f>
        <v>35.014299999999999</v>
      </c>
      <c r="K38" s="46"/>
      <c r="L38" s="37"/>
    </row>
    <row r="39" spans="2:13" x14ac:dyDescent="0.2">
      <c r="B39" s="47">
        <v>27</v>
      </c>
      <c r="C39" s="121">
        <v>742940.56</v>
      </c>
      <c r="D39" s="122"/>
      <c r="E39" s="123"/>
      <c r="H39" s="99">
        <v>2996352.9000000004</v>
      </c>
      <c r="I39" s="67">
        <f t="shared" si="0"/>
        <v>3739293.4600000004</v>
      </c>
      <c r="J39" s="68">
        <f>IF(Паспорт!P39&gt;0,Паспорт!P39,J38)</f>
        <v>35.01</v>
      </c>
      <c r="K39" s="46"/>
      <c r="L39" s="37"/>
    </row>
    <row r="40" spans="2:13" x14ac:dyDescent="0.2">
      <c r="B40" s="47">
        <v>28</v>
      </c>
      <c r="C40" s="121">
        <v>467346.72</v>
      </c>
      <c r="D40" s="122"/>
      <c r="E40" s="123"/>
      <c r="H40" s="99">
        <v>3306759.0999999996</v>
      </c>
      <c r="I40" s="67">
        <f t="shared" si="0"/>
        <v>3774105.8199999994</v>
      </c>
      <c r="J40" s="68">
        <f>IF(Паспорт!P40&gt;0,Паспорт!P40,J39)</f>
        <v>34.99</v>
      </c>
      <c r="K40" s="46"/>
      <c r="L40" s="37"/>
    </row>
    <row r="41" spans="2:13" x14ac:dyDescent="0.2">
      <c r="B41" s="47">
        <v>29</v>
      </c>
      <c r="C41" s="121">
        <v>190316.72</v>
      </c>
      <c r="D41" s="122"/>
      <c r="E41" s="123"/>
      <c r="H41" s="99">
        <v>3678463.6</v>
      </c>
      <c r="I41" s="67">
        <f t="shared" si="0"/>
        <v>3868780.3200000003</v>
      </c>
      <c r="J41" s="68">
        <f>IF(Паспорт!P41&gt;0,Паспорт!P41,J40)</f>
        <v>34.99</v>
      </c>
      <c r="K41" s="46"/>
      <c r="L41" s="37"/>
    </row>
    <row r="42" spans="2:13" ht="12.75" customHeight="1" x14ac:dyDescent="0.2">
      <c r="B42" s="47">
        <v>30</v>
      </c>
      <c r="C42" s="121">
        <v>347842.03</v>
      </c>
      <c r="D42" s="122"/>
      <c r="E42" s="123"/>
      <c r="H42" s="99">
        <v>3303343.9</v>
      </c>
      <c r="I42" s="67">
        <f t="shared" si="0"/>
        <v>3651185.9299999997</v>
      </c>
      <c r="J42" s="68">
        <f>IF(Паспорт!P42&gt;0,Паспорт!P42,J40)</f>
        <v>34.99</v>
      </c>
      <c r="K42" s="46"/>
      <c r="L42" s="37"/>
    </row>
    <row r="43" spans="2:13" ht="12.75" customHeight="1" x14ac:dyDescent="0.2">
      <c r="B43" s="47">
        <v>31</v>
      </c>
      <c r="C43" s="121">
        <v>490125.31</v>
      </c>
      <c r="D43" s="122"/>
      <c r="E43" s="123"/>
      <c r="H43" s="99">
        <v>3194293.6999999997</v>
      </c>
      <c r="I43" s="67">
        <f t="shared" si="0"/>
        <v>3684419.01</v>
      </c>
      <c r="J43" s="68">
        <f>IF(Паспорт!P43&gt;0,Паспорт!P43,J42)</f>
        <v>34.946199999999997</v>
      </c>
      <c r="K43" s="46"/>
      <c r="L43" s="37"/>
    </row>
    <row r="44" spans="2:13" ht="66" customHeight="1" x14ac:dyDescent="0.2">
      <c r="B44" s="47" t="s">
        <v>36</v>
      </c>
      <c r="C44" s="146">
        <f>SUM(C13:G43)</f>
        <v>61883349.180000015</v>
      </c>
      <c r="D44" s="147"/>
      <c r="E44" s="147"/>
      <c r="F44" s="147"/>
      <c r="G44" s="148"/>
      <c r="H44" s="96">
        <f>SUM(H13:H43)</f>
        <v>50550935.500000015</v>
      </c>
      <c r="I44" s="69">
        <f>SUM(I13:I43)</f>
        <v>112434284.67999999</v>
      </c>
      <c r="J44" s="70">
        <f>SUMPRODUCT(J13:J43,I13:I43)/SUM(I13:I43)</f>
        <v>34.953445500120118</v>
      </c>
      <c r="K44" s="48"/>
      <c r="L44" s="142" t="s">
        <v>37</v>
      </c>
      <c r="M44" s="142"/>
    </row>
    <row r="45" spans="2:13" ht="14.25" hidden="1" customHeight="1" x14ac:dyDescent="0.2">
      <c r="B45" s="47">
        <v>31</v>
      </c>
      <c r="C45" s="49"/>
      <c r="D45" s="50"/>
      <c r="E45" s="50"/>
      <c r="F45" s="50"/>
      <c r="G45" s="50"/>
      <c r="H45" s="66"/>
      <c r="I45" s="66"/>
      <c r="J45" s="66"/>
      <c r="K45" s="51"/>
      <c r="L45" s="16"/>
    </row>
    <row r="46" spans="2:13" x14ac:dyDescent="0.2">
      <c r="C46" s="100"/>
      <c r="D46" s="100"/>
      <c r="E46" s="100"/>
      <c r="F46" s="100"/>
      <c r="G46" s="100"/>
      <c r="H46" s="100"/>
      <c r="I46" s="100"/>
      <c r="J46" s="100"/>
      <c r="K46" s="38"/>
      <c r="L46" s="16"/>
    </row>
    <row r="47" spans="2:13" x14ac:dyDescent="0.2">
      <c r="B47" s="16" t="s">
        <v>54</v>
      </c>
    </row>
    <row r="49" spans="2:12" s="64" customFormat="1" ht="15.75" x14ac:dyDescent="0.25">
      <c r="B49" s="59" t="s">
        <v>62</v>
      </c>
      <c r="C49" s="60"/>
      <c r="D49" s="60"/>
      <c r="E49" s="60"/>
      <c r="F49" s="61" t="s">
        <v>63</v>
      </c>
      <c r="G49" s="61"/>
      <c r="H49" s="61" t="s">
        <v>63</v>
      </c>
      <c r="I49" s="61"/>
      <c r="J49" s="61"/>
      <c r="K49" s="62"/>
      <c r="L49" s="63"/>
    </row>
    <row r="50" spans="2:12" s="55" customFormat="1" x14ac:dyDescent="0.2">
      <c r="B50" s="55" t="s">
        <v>33</v>
      </c>
      <c r="F50" s="58" t="s">
        <v>48</v>
      </c>
      <c r="G50" s="71" t="s">
        <v>0</v>
      </c>
      <c r="H50" s="58" t="s">
        <v>48</v>
      </c>
      <c r="I50" s="97" t="s">
        <v>0</v>
      </c>
      <c r="J50" s="58" t="s">
        <v>15</v>
      </c>
      <c r="L50" s="54"/>
    </row>
    <row r="51" spans="2:12" s="55" customFormat="1" x14ac:dyDescent="0.2">
      <c r="F51" s="58"/>
      <c r="G51" s="57"/>
      <c r="H51" s="57"/>
      <c r="I51" s="58"/>
      <c r="L51" s="54"/>
    </row>
    <row r="52" spans="2:12" s="64" customFormat="1" ht="18" customHeight="1" x14ac:dyDescent="0.25">
      <c r="B52" s="61" t="s">
        <v>32</v>
      </c>
      <c r="C52" s="61"/>
      <c r="D52" s="61"/>
      <c r="E52" s="61"/>
      <c r="F52" s="61" t="s">
        <v>53</v>
      </c>
      <c r="G52" s="61"/>
      <c r="H52" s="61" t="s">
        <v>53</v>
      </c>
      <c r="I52" s="61"/>
      <c r="J52" s="61"/>
      <c r="K52" s="65"/>
      <c r="L52" s="63"/>
    </row>
    <row r="53" spans="2:12" s="55" customFormat="1" x14ac:dyDescent="0.2">
      <c r="B53" s="55" t="s">
        <v>34</v>
      </c>
      <c r="F53" s="56" t="s">
        <v>48</v>
      </c>
      <c r="G53" s="71" t="s">
        <v>0</v>
      </c>
      <c r="H53" s="98" t="s">
        <v>48</v>
      </c>
      <c r="I53" s="97" t="s">
        <v>0</v>
      </c>
      <c r="J53" s="58" t="s">
        <v>15</v>
      </c>
      <c r="L53" s="54"/>
    </row>
    <row r="58" spans="2:12" x14ac:dyDescent="0.2">
      <c r="B58" s="16" t="s">
        <v>80</v>
      </c>
    </row>
    <row r="59" spans="2:12" x14ac:dyDescent="0.2">
      <c r="B59" s="16" t="s">
        <v>65</v>
      </c>
      <c r="C59" s="16" t="s">
        <v>66</v>
      </c>
      <c r="D59" s="16" t="s">
        <v>67</v>
      </c>
      <c r="E59" s="16" t="s">
        <v>68</v>
      </c>
      <c r="F59" s="16" t="s">
        <v>69</v>
      </c>
      <c r="G59" s="16" t="s">
        <v>70</v>
      </c>
      <c r="H59" s="16" t="s">
        <v>71</v>
      </c>
    </row>
    <row r="60" spans="2:12" x14ac:dyDescent="0.2">
      <c r="B60" s="16">
        <v>1</v>
      </c>
      <c r="C60">
        <v>2939746.75</v>
      </c>
      <c r="D60" s="16">
        <v>113100.023</v>
      </c>
      <c r="E60" s="16">
        <v>654.47900000000004</v>
      </c>
      <c r="F60" s="16">
        <v>27.46</v>
      </c>
      <c r="G60" s="16">
        <v>26.62</v>
      </c>
    </row>
    <row r="61" spans="2:12" x14ac:dyDescent="0.2">
      <c r="B61" s="16">
        <v>2</v>
      </c>
      <c r="C61">
        <v>2995146.5</v>
      </c>
      <c r="D61" s="16">
        <v>115499.898</v>
      </c>
      <c r="E61" s="16">
        <v>677.029</v>
      </c>
      <c r="F61" s="16">
        <v>27.42</v>
      </c>
      <c r="G61" s="16">
        <v>26.84</v>
      </c>
    </row>
    <row r="62" spans="2:12" x14ac:dyDescent="0.2">
      <c r="B62" s="16">
        <v>3</v>
      </c>
      <c r="C62">
        <v>3584711.5</v>
      </c>
      <c r="D62" s="16">
        <v>137280.42199999999</v>
      </c>
      <c r="E62" s="16">
        <v>946.84</v>
      </c>
      <c r="F62" s="16">
        <v>27.64</v>
      </c>
      <c r="G62" s="16">
        <v>27.17</v>
      </c>
    </row>
    <row r="63" spans="2:12" x14ac:dyDescent="0.2">
      <c r="B63" s="16">
        <v>4</v>
      </c>
      <c r="C63">
        <v>2712989</v>
      </c>
      <c r="D63" s="16">
        <v>103613.266</v>
      </c>
      <c r="E63" s="16">
        <v>542.06899999999996</v>
      </c>
      <c r="F63" s="16">
        <v>27.66</v>
      </c>
      <c r="G63" s="16">
        <v>26.59</v>
      </c>
      <c r="H63" s="16" t="s">
        <v>72</v>
      </c>
    </row>
    <row r="64" spans="2:12" x14ac:dyDescent="0.2">
      <c r="B64" s="16">
        <v>5</v>
      </c>
      <c r="C64">
        <v>2963549.25</v>
      </c>
      <c r="D64" s="16">
        <v>113113.867</v>
      </c>
      <c r="E64" s="16">
        <v>654.04399999999998</v>
      </c>
      <c r="F64" s="16">
        <v>27.66</v>
      </c>
      <c r="G64" s="16">
        <v>26.4</v>
      </c>
      <c r="H64" s="16" t="s">
        <v>72</v>
      </c>
    </row>
    <row r="65" spans="2:8" x14ac:dyDescent="0.2">
      <c r="B65" s="16">
        <v>6</v>
      </c>
      <c r="C65">
        <v>1739868.88</v>
      </c>
      <c r="D65" s="16">
        <v>67159.202999999994</v>
      </c>
      <c r="E65" s="16">
        <v>397.34500000000003</v>
      </c>
      <c r="F65" s="16">
        <v>27.03</v>
      </c>
      <c r="G65" s="16">
        <v>22.86</v>
      </c>
      <c r="H65" s="16" t="s">
        <v>81</v>
      </c>
    </row>
    <row r="66" spans="2:8" x14ac:dyDescent="0.2">
      <c r="B66" s="16">
        <v>7</v>
      </c>
      <c r="C66">
        <v>3508161</v>
      </c>
      <c r="D66" s="16">
        <v>134613.609</v>
      </c>
      <c r="E66" s="16">
        <v>907.56500000000005</v>
      </c>
      <c r="F66" s="16">
        <v>27.48</v>
      </c>
      <c r="G66" s="16">
        <v>26.05</v>
      </c>
      <c r="H66" s="16" t="s">
        <v>72</v>
      </c>
    </row>
    <row r="67" spans="2:8" x14ac:dyDescent="0.2">
      <c r="B67" s="16">
        <v>8</v>
      </c>
      <c r="C67">
        <v>3039767.25</v>
      </c>
      <c r="D67" s="16">
        <v>115239.05499999999</v>
      </c>
      <c r="E67" s="16">
        <v>687.46900000000005</v>
      </c>
      <c r="F67" s="16">
        <v>27.82</v>
      </c>
      <c r="G67" s="16">
        <v>26.09</v>
      </c>
    </row>
    <row r="68" spans="2:8" x14ac:dyDescent="0.2">
      <c r="B68" s="16">
        <v>9</v>
      </c>
      <c r="C68">
        <v>2455045.75</v>
      </c>
      <c r="D68" s="16">
        <v>93812.633000000002</v>
      </c>
      <c r="E68" s="16">
        <v>446.88299999999998</v>
      </c>
      <c r="F68" s="16">
        <v>27.48</v>
      </c>
      <c r="G68" s="16">
        <v>24.74</v>
      </c>
    </row>
    <row r="69" spans="2:8" x14ac:dyDescent="0.2">
      <c r="B69" s="16">
        <v>10</v>
      </c>
      <c r="C69">
        <v>2395740.25</v>
      </c>
      <c r="D69" s="16">
        <v>92743.391000000003</v>
      </c>
      <c r="E69" s="16">
        <v>428.45400000000001</v>
      </c>
      <c r="F69" s="16">
        <v>27.08</v>
      </c>
      <c r="G69" s="16">
        <v>24.29</v>
      </c>
      <c r="H69" s="16" t="s">
        <v>72</v>
      </c>
    </row>
    <row r="70" spans="2:8" x14ac:dyDescent="0.2">
      <c r="B70" s="16">
        <v>11</v>
      </c>
      <c r="C70">
        <v>2731917</v>
      </c>
      <c r="D70" s="16">
        <v>101697.18799999999</v>
      </c>
      <c r="E70" s="16">
        <v>563.82799999999997</v>
      </c>
      <c r="F70" s="16">
        <v>28.18</v>
      </c>
      <c r="G70" s="16">
        <v>24.43</v>
      </c>
      <c r="H70" s="16" t="s">
        <v>72</v>
      </c>
    </row>
    <row r="71" spans="2:8" x14ac:dyDescent="0.2">
      <c r="B71" s="16">
        <v>12</v>
      </c>
      <c r="C71">
        <v>2623400.75</v>
      </c>
      <c r="D71" s="16">
        <v>91171.718999999997</v>
      </c>
      <c r="E71" s="16">
        <v>457.41300000000001</v>
      </c>
      <c r="F71" s="16">
        <v>30.16</v>
      </c>
      <c r="G71" s="16">
        <v>24.21</v>
      </c>
    </row>
    <row r="72" spans="2:8" x14ac:dyDescent="0.2">
      <c r="B72" s="16">
        <v>13</v>
      </c>
      <c r="C72">
        <v>2112262</v>
      </c>
      <c r="D72" s="16">
        <v>73193.656000000003</v>
      </c>
      <c r="E72" s="16">
        <v>313.95</v>
      </c>
      <c r="F72" s="16">
        <v>30.12</v>
      </c>
      <c r="G72" s="16">
        <v>23</v>
      </c>
      <c r="H72" s="16" t="s">
        <v>73</v>
      </c>
    </row>
    <row r="73" spans="2:8" x14ac:dyDescent="0.2">
      <c r="B73" s="16">
        <v>14</v>
      </c>
      <c r="C73">
        <v>1952890.75</v>
      </c>
      <c r="D73" s="16">
        <v>71035.077999999994</v>
      </c>
      <c r="E73" s="16">
        <v>270.74</v>
      </c>
      <c r="F73" s="16">
        <v>28.65</v>
      </c>
      <c r="G73" s="16">
        <v>22.47</v>
      </c>
    </row>
    <row r="74" spans="2:8" x14ac:dyDescent="0.2">
      <c r="B74" s="16">
        <v>15</v>
      </c>
      <c r="C74">
        <v>1666425.13</v>
      </c>
      <c r="D74" s="16">
        <v>61741.688000000002</v>
      </c>
      <c r="E74" s="16">
        <v>199.13300000000001</v>
      </c>
      <c r="F74" s="16">
        <v>28.07</v>
      </c>
      <c r="G74" s="16">
        <v>21.91</v>
      </c>
    </row>
    <row r="75" spans="2:8" x14ac:dyDescent="0.2">
      <c r="B75" s="16">
        <v>16</v>
      </c>
      <c r="C75">
        <v>1438631.38</v>
      </c>
      <c r="D75" s="16">
        <v>54491.491999999998</v>
      </c>
      <c r="E75" s="16">
        <v>150.66499999999999</v>
      </c>
      <c r="F75" s="16">
        <v>27.38</v>
      </c>
      <c r="G75" s="16">
        <v>21.09</v>
      </c>
    </row>
    <row r="76" spans="2:8" x14ac:dyDescent="0.2">
      <c r="B76" s="16">
        <v>17</v>
      </c>
      <c r="C76">
        <v>2428912.5</v>
      </c>
      <c r="D76" s="16">
        <v>89722.391000000003</v>
      </c>
      <c r="E76" s="16">
        <v>495.17200000000003</v>
      </c>
      <c r="F76" s="16">
        <v>28.1</v>
      </c>
      <c r="G76" s="16">
        <v>21.35</v>
      </c>
      <c r="H76" s="16" t="s">
        <v>73</v>
      </c>
    </row>
    <row r="77" spans="2:8" x14ac:dyDescent="0.2">
      <c r="B77" s="16">
        <v>18</v>
      </c>
      <c r="C77">
        <v>2668509</v>
      </c>
      <c r="D77" s="16">
        <v>101590.04700000001</v>
      </c>
      <c r="E77" s="16">
        <v>529.18100000000004</v>
      </c>
      <c r="F77" s="16">
        <v>27.33</v>
      </c>
      <c r="G77" s="16">
        <v>22.02</v>
      </c>
      <c r="H77" s="16" t="s">
        <v>73</v>
      </c>
    </row>
    <row r="78" spans="2:8" x14ac:dyDescent="0.2">
      <c r="B78" s="16">
        <v>19</v>
      </c>
      <c r="C78">
        <v>2409669.75</v>
      </c>
      <c r="D78" s="16">
        <v>91259.116999999998</v>
      </c>
      <c r="E78" s="16">
        <v>425.661</v>
      </c>
      <c r="F78" s="16">
        <v>27.48</v>
      </c>
      <c r="G78" s="16">
        <v>22.16</v>
      </c>
    </row>
    <row r="79" spans="2:8" x14ac:dyDescent="0.2">
      <c r="B79" s="16">
        <v>20</v>
      </c>
      <c r="C79">
        <v>2163170</v>
      </c>
      <c r="D79" s="16">
        <v>79095.531000000003</v>
      </c>
      <c r="E79" s="16">
        <v>331.70699999999999</v>
      </c>
      <c r="F79" s="16">
        <v>28.41</v>
      </c>
      <c r="G79" s="16">
        <v>21.57</v>
      </c>
      <c r="H79" s="16" t="s">
        <v>73</v>
      </c>
    </row>
    <row r="80" spans="2:8" x14ac:dyDescent="0.2">
      <c r="B80" s="16">
        <v>21</v>
      </c>
      <c r="C80">
        <v>2039718.5</v>
      </c>
      <c r="D80" s="16">
        <v>70937.773000000001</v>
      </c>
      <c r="E80" s="16">
        <v>276.65199999999999</v>
      </c>
      <c r="F80" s="16">
        <v>29.83</v>
      </c>
      <c r="G80" s="16">
        <v>21.15</v>
      </c>
      <c r="H80" s="16" t="s">
        <v>72</v>
      </c>
    </row>
    <row r="81" spans="2:8" x14ac:dyDescent="0.2">
      <c r="B81" s="16">
        <v>22</v>
      </c>
      <c r="C81">
        <v>2010828.63</v>
      </c>
      <c r="D81" s="16">
        <v>70801.187999999995</v>
      </c>
      <c r="E81" s="16">
        <v>279.65600000000001</v>
      </c>
      <c r="F81" s="16">
        <v>29.44</v>
      </c>
      <c r="G81" s="16">
        <v>20.93</v>
      </c>
    </row>
    <row r="82" spans="2:8" x14ac:dyDescent="0.2">
      <c r="B82" s="16">
        <v>23</v>
      </c>
      <c r="C82">
        <v>1888041.38</v>
      </c>
      <c r="D82" s="16">
        <v>68975.539000000004</v>
      </c>
      <c r="E82" s="16">
        <v>256.93200000000002</v>
      </c>
      <c r="F82" s="16">
        <v>28.29</v>
      </c>
      <c r="G82" s="16">
        <v>20.100000000000001</v>
      </c>
      <c r="H82" s="16" t="s">
        <v>81</v>
      </c>
    </row>
    <row r="83" spans="2:8" x14ac:dyDescent="0.2">
      <c r="B83" s="16">
        <v>24</v>
      </c>
      <c r="C83">
        <v>1552846</v>
      </c>
      <c r="D83" s="16">
        <v>61008.133000000002</v>
      </c>
      <c r="E83" s="16">
        <v>196.477</v>
      </c>
      <c r="F83" s="16">
        <v>26.24</v>
      </c>
      <c r="G83" s="16">
        <v>19.39</v>
      </c>
      <c r="H83" s="16" t="s">
        <v>81</v>
      </c>
    </row>
    <row r="84" spans="2:8" x14ac:dyDescent="0.2">
      <c r="B84" s="16">
        <v>25</v>
      </c>
      <c r="C84">
        <v>1073598.8799999999</v>
      </c>
      <c r="D84" s="16">
        <v>40517.086000000003</v>
      </c>
      <c r="E84" s="16">
        <v>121.06699999999999</v>
      </c>
      <c r="F84" s="16">
        <v>27.19</v>
      </c>
      <c r="G84" s="16">
        <v>17.96</v>
      </c>
      <c r="H84" s="16" t="s">
        <v>72</v>
      </c>
    </row>
    <row r="85" spans="2:8" x14ac:dyDescent="0.2">
      <c r="B85" s="16">
        <v>26</v>
      </c>
      <c r="C85">
        <v>549230.06000000006</v>
      </c>
      <c r="D85" s="16">
        <v>19857.405999999999</v>
      </c>
      <c r="E85" s="16">
        <v>28.701000000000001</v>
      </c>
      <c r="F85" s="16">
        <v>28.3</v>
      </c>
      <c r="G85" s="16">
        <v>17.14</v>
      </c>
      <c r="H85" s="16" t="s">
        <v>73</v>
      </c>
    </row>
    <row r="86" spans="2:8" x14ac:dyDescent="0.2">
      <c r="B86" s="16">
        <v>27</v>
      </c>
      <c r="C86">
        <v>742940.56</v>
      </c>
      <c r="D86" s="16">
        <v>27772.947</v>
      </c>
      <c r="E86" s="16">
        <v>49.212000000000003</v>
      </c>
      <c r="F86" s="16">
        <v>27.32</v>
      </c>
      <c r="G86" s="16">
        <v>16.66</v>
      </c>
      <c r="H86" s="16" t="s">
        <v>73</v>
      </c>
    </row>
    <row r="87" spans="2:8" x14ac:dyDescent="0.2">
      <c r="B87" s="16">
        <v>28</v>
      </c>
      <c r="C87">
        <v>467346.72</v>
      </c>
      <c r="D87" s="16">
        <v>17903.502</v>
      </c>
      <c r="E87" s="16">
        <v>25.175000000000001</v>
      </c>
      <c r="F87" s="16">
        <v>26.6</v>
      </c>
      <c r="G87" s="16">
        <v>16</v>
      </c>
      <c r="H87" s="16" t="s">
        <v>81</v>
      </c>
    </row>
    <row r="88" spans="2:8" x14ac:dyDescent="0.2">
      <c r="B88" s="16">
        <v>29</v>
      </c>
      <c r="C88">
        <v>190316.72</v>
      </c>
      <c r="D88" s="16">
        <v>6885.0810000000001</v>
      </c>
      <c r="E88" s="16">
        <v>6.8959999999999999</v>
      </c>
      <c r="F88" s="16">
        <v>27.78</v>
      </c>
      <c r="G88" s="16">
        <v>11.95</v>
      </c>
      <c r="H88" s="16" t="s">
        <v>72</v>
      </c>
    </row>
    <row r="89" spans="2:8" x14ac:dyDescent="0.2">
      <c r="B89" s="16">
        <v>30</v>
      </c>
      <c r="C89">
        <v>347842.03</v>
      </c>
      <c r="D89" s="16">
        <v>12490.284</v>
      </c>
      <c r="E89" s="16">
        <v>27.181999999999999</v>
      </c>
      <c r="F89" s="16">
        <v>27.99</v>
      </c>
      <c r="G89" s="16">
        <v>11.99</v>
      </c>
      <c r="H89" s="16" t="s">
        <v>81</v>
      </c>
    </row>
    <row r="90" spans="2:8" x14ac:dyDescent="0.2">
      <c r="B90" s="16">
        <v>31</v>
      </c>
      <c r="C90">
        <v>490125.31</v>
      </c>
      <c r="D90" s="16">
        <v>18137.434000000001</v>
      </c>
      <c r="E90" s="16">
        <v>16.927</v>
      </c>
      <c r="F90" s="16">
        <v>27.47</v>
      </c>
      <c r="G90" s="16">
        <v>15.29</v>
      </c>
      <c r="H90" s="16" t="s">
        <v>72</v>
      </c>
    </row>
    <row r="91" spans="2:8" x14ac:dyDescent="0.2">
      <c r="B91" s="16" t="s">
        <v>74</v>
      </c>
      <c r="C91" s="16">
        <v>61883349.159999996</v>
      </c>
      <c r="D91" s="16">
        <v>2316459.6460000002</v>
      </c>
      <c r="E91" s="16">
        <v>754.57100000000003</v>
      </c>
      <c r="F91" s="16">
        <v>27.58</v>
      </c>
      <c r="G91" s="16">
        <v>26.53</v>
      </c>
      <c r="H91" s="16" t="s">
        <v>73</v>
      </c>
    </row>
  </sheetData>
  <mergeCells count="43">
    <mergeCell ref="C41:E41"/>
    <mergeCell ref="L44:M44"/>
    <mergeCell ref="L13:M20"/>
    <mergeCell ref="C46:J46"/>
    <mergeCell ref="I9:I12"/>
    <mergeCell ref="J9:J12"/>
    <mergeCell ref="C28:E28"/>
    <mergeCell ref="C29:E29"/>
    <mergeCell ref="C30:E30"/>
    <mergeCell ref="C31:E31"/>
    <mergeCell ref="C44:G44"/>
    <mergeCell ref="C37:E37"/>
    <mergeCell ref="C38:E38"/>
    <mergeCell ref="C39:E39"/>
    <mergeCell ref="C40:E40"/>
    <mergeCell ref="C42:E42"/>
    <mergeCell ref="C43:E43"/>
    <mergeCell ref="C5:J5"/>
    <mergeCell ref="B6:J6"/>
    <mergeCell ref="B7:J7"/>
    <mergeCell ref="B9:B12"/>
    <mergeCell ref="C10:G12"/>
    <mergeCell ref="C9:H9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6:E36"/>
    <mergeCell ref="C27:E27"/>
    <mergeCell ref="C32:E32"/>
    <mergeCell ref="C33:E33"/>
    <mergeCell ref="C34:E34"/>
    <mergeCell ref="C35:E35"/>
  </mergeCells>
  <pageMargins left="0.19685039370078741" right="0.19685039370078741" top="0.19685039370078741" bottom="0.19685039370078741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Паспорт</vt:lpstr>
      <vt:lpstr>Додаток</vt:lpstr>
      <vt:lpstr>Додаток!_Hlk21234135</vt:lpstr>
      <vt:lpstr>Паспорт!_Hlk21234135</vt:lpstr>
      <vt:lpstr>Паспорт!OLE_LINK2</vt:lpstr>
      <vt:lpstr>Додаток!Область_печати</vt:lpstr>
      <vt:lpstr>Паспорт!Область_печати</vt:lpstr>
    </vt:vector>
  </TitlesOfParts>
  <Company>KHLPU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chemist1</dc:creator>
  <cp:lastModifiedBy>Пивовар Евгений Васильевич</cp:lastModifiedBy>
  <cp:lastPrinted>2016-08-31T11:49:58Z</cp:lastPrinted>
  <dcterms:created xsi:type="dcterms:W3CDTF">2010-01-29T08:37:16Z</dcterms:created>
  <dcterms:modified xsi:type="dcterms:W3CDTF">2016-11-02T09:08:37Z</dcterms:modified>
</cp:coreProperties>
</file>