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<sst xmlns="http://schemas.openxmlformats.org/spreadsheetml/2006/main" count="49" uniqueCount="46">
  <si>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</si>
  <si>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</si>
  <si>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</si>
  <si>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</si>
  <si>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</si>
  <si>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</si>
  <si>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</si>
  <si>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</si>
  <si>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</si>
  <si>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</si>
  <si>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</si>
  <si>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</si>
  <si>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</si>
  <si>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</si>
  <si>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</si>
  <si>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</si>
  <si>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</si>
  <si>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</si>
  <si>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</si>
  <si>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</si>
  <si>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</si>
  <si>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</si>
  <si>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</si>
  <si>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</si>
  <si>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</si>
  <si>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</si>
  <si>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</si>
  <si>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</si>
  <si>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</si>
  <si>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</si>
  <si>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</si>
  <si>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</si>
  <si>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</si>
  <si>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</si>
  <si>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</si>
  <si>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</si>
  <si>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</si>
  <si>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</si>
  <si>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</si>
  <si>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</si>
  <si>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</si>
  <si>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</si>
  <si>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</si>
  <si>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ГРС Гоголево (ГРС Миргород, В.Багачка,  ГРС В.Сороченці)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</si>
  <si>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</si>
  <si>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 xml:space="preserve"> 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</si>
</sst>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textRotation="90" wrapText="1"/>
    </xf>
    <xf numFmtId="0" fontId="6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6" fontId="54" fillId="0" borderId="21" xfId="0" applyNumberFormat="1" applyFont="1" applyBorder="1" applyAlignment="1" applyProtection="1">
      <alignment horizontal="center" vertical="center" wrapText="1"/>
      <protection locked="0"/>
    </xf>
    <xf numFmtId="186" fontId="54" fillId="0" borderId="22" xfId="0" applyNumberFormat="1" applyFont="1" applyBorder="1" applyAlignment="1" applyProtection="1">
      <alignment horizontal="center" vertical="center" wrapText="1"/>
      <protection locked="0"/>
    </xf>
    <xf numFmtId="186" fontId="1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88.801</v>
          </cell>
          <cell r="C131">
            <v>5.101</v>
          </cell>
          <cell r="D131">
            <v>1.163</v>
          </cell>
          <cell r="E131">
            <v>0.199</v>
          </cell>
          <cell r="F131">
            <v>0.143</v>
          </cell>
          <cell r="G131">
            <v>0.043</v>
          </cell>
          <cell r="H131">
            <v>0.058</v>
          </cell>
          <cell r="I131">
            <v>0.006</v>
          </cell>
          <cell r="J131">
            <v>0.078</v>
          </cell>
          <cell r="K131">
            <v>1.016</v>
          </cell>
          <cell r="L131">
            <v>3.387</v>
          </cell>
          <cell r="M131">
            <v>0.005</v>
          </cell>
        </row>
        <row r="135">
          <cell r="M135">
            <v>0.7672</v>
          </cell>
        </row>
        <row r="136">
          <cell r="M136">
            <v>34.37</v>
          </cell>
          <cell r="N136">
            <v>8208</v>
          </cell>
        </row>
        <row r="137">
          <cell r="M137">
            <v>38.07</v>
          </cell>
          <cell r="N137">
            <v>9090</v>
          </cell>
        </row>
        <row r="139">
          <cell r="M139">
            <v>47.7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88.632</v>
          </cell>
          <cell r="C131">
            <v>5.11</v>
          </cell>
          <cell r="D131">
            <v>1.196</v>
          </cell>
          <cell r="E131">
            <v>0.211</v>
          </cell>
          <cell r="F131">
            <v>0.147</v>
          </cell>
          <cell r="G131">
            <v>0.044</v>
          </cell>
          <cell r="H131">
            <v>0.06</v>
          </cell>
          <cell r="I131">
            <v>0.006</v>
          </cell>
          <cell r="J131">
            <v>0.079</v>
          </cell>
          <cell r="K131">
            <v>1.121</v>
          </cell>
          <cell r="L131">
            <v>3.388</v>
          </cell>
          <cell r="M131">
            <v>0.006</v>
          </cell>
        </row>
        <row r="135">
          <cell r="M135">
            <v>0.7686</v>
          </cell>
        </row>
        <row r="136">
          <cell r="M136">
            <v>34.37</v>
          </cell>
          <cell r="N136">
            <v>8209</v>
          </cell>
        </row>
        <row r="137">
          <cell r="M137">
            <v>38.06</v>
          </cell>
          <cell r="N137">
            <v>9090</v>
          </cell>
        </row>
        <row r="139">
          <cell r="M139">
            <v>47.65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86.9</v>
          </cell>
          <cell r="C131">
            <v>5.647</v>
          </cell>
          <cell r="D131">
            <v>1.252</v>
          </cell>
          <cell r="E131">
            <v>0.199</v>
          </cell>
          <cell r="F131">
            <v>0.156</v>
          </cell>
          <cell r="G131">
            <v>0.037</v>
          </cell>
          <cell r="H131">
            <v>0.06</v>
          </cell>
          <cell r="I131">
            <v>0.007</v>
          </cell>
          <cell r="J131">
            <v>0.081</v>
          </cell>
          <cell r="K131">
            <v>0.24</v>
          </cell>
          <cell r="L131">
            <v>5.418</v>
          </cell>
          <cell r="M131">
            <v>0.003</v>
          </cell>
        </row>
        <row r="135">
          <cell r="M135">
            <v>0.7915</v>
          </cell>
        </row>
        <row r="136">
          <cell r="M136">
            <v>34.15</v>
          </cell>
          <cell r="N136">
            <v>8157</v>
          </cell>
        </row>
        <row r="137">
          <cell r="M137">
            <v>37.82</v>
          </cell>
          <cell r="N137">
            <v>9031</v>
          </cell>
        </row>
        <row r="139">
          <cell r="M139">
            <v>46.65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1">
          <cell r="B131">
            <v>87.737</v>
          </cell>
          <cell r="C131">
            <v>5.566</v>
          </cell>
          <cell r="D131">
            <v>1.493</v>
          </cell>
          <cell r="E131">
            <v>0.29</v>
          </cell>
          <cell r="F131">
            <v>0.189</v>
          </cell>
          <cell r="G131">
            <v>0.061</v>
          </cell>
          <cell r="H131">
            <v>0.075</v>
          </cell>
          <cell r="I131">
            <v>0.006</v>
          </cell>
          <cell r="J131">
            <v>0.076</v>
          </cell>
          <cell r="K131">
            <v>0.836</v>
          </cell>
          <cell r="L131">
            <v>3.668</v>
          </cell>
          <cell r="M131">
            <v>0.003</v>
          </cell>
        </row>
        <row r="135">
          <cell r="M135">
            <v>0.7794</v>
          </cell>
        </row>
        <row r="136">
          <cell r="M136">
            <v>34.77</v>
          </cell>
          <cell r="N136">
            <v>8305</v>
          </cell>
        </row>
        <row r="137">
          <cell r="M137">
            <v>38.49</v>
          </cell>
          <cell r="N137">
            <v>9193</v>
          </cell>
        </row>
        <row r="139">
          <cell r="M139">
            <v>47.85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S1">
      <selection activeCell="T4" sqref="T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9.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62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7" t="s">
        <v>29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</row>
    <row r="7" spans="2:28" ht="33" customHeight="1">
      <c r="B7" s="63" t="s">
        <v>43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"/>
      <c r="AB7" s="4"/>
    </row>
    <row r="8" spans="2:28" ht="18" customHeight="1">
      <c r="B8" s="65" t="s">
        <v>44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4"/>
      <c r="AB8" s="4"/>
    </row>
    <row r="9" spans="2:30" ht="32.25" customHeight="1">
      <c r="B9" s="44" t="s">
        <v>11</v>
      </c>
      <c r="C9" s="57" t="s">
        <v>30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0" t="s">
        <v>31</v>
      </c>
      <c r="P9" s="51"/>
      <c r="Q9" s="51"/>
      <c r="R9" s="52"/>
      <c r="S9" s="52"/>
      <c r="T9" s="53"/>
      <c r="U9" s="37" t="s">
        <v>27</v>
      </c>
      <c r="V9" s="40" t="s">
        <v>28</v>
      </c>
      <c r="W9" s="31" t="s">
        <v>24</v>
      </c>
      <c r="X9" s="31" t="s">
        <v>25</v>
      </c>
      <c r="Y9" s="31" t="s">
        <v>26</v>
      </c>
      <c r="Z9" s="60" t="s">
        <v>38</v>
      </c>
      <c r="AA9" s="4"/>
      <c r="AC9" s="7"/>
      <c r="AD9"/>
    </row>
    <row r="10" spans="2:30" ht="48.75" customHeight="1">
      <c r="B10" s="45"/>
      <c r="C10" s="43" t="s">
        <v>12</v>
      </c>
      <c r="D10" s="43" t="s">
        <v>13</v>
      </c>
      <c r="E10" s="43" t="s">
        <v>14</v>
      </c>
      <c r="F10" s="43" t="s">
        <v>15</v>
      </c>
      <c r="G10" s="43" t="s">
        <v>16</v>
      </c>
      <c r="H10" s="43" t="s">
        <v>17</v>
      </c>
      <c r="I10" s="43" t="s">
        <v>18</v>
      </c>
      <c r="J10" s="43" t="s">
        <v>19</v>
      </c>
      <c r="K10" s="43" t="s">
        <v>20</v>
      </c>
      <c r="L10" s="43" t="s">
        <v>21</v>
      </c>
      <c r="M10" s="47" t="s">
        <v>22</v>
      </c>
      <c r="N10" s="47" t="s">
        <v>23</v>
      </c>
      <c r="O10" s="47" t="s">
        <v>5</v>
      </c>
      <c r="P10" s="54" t="s">
        <v>6</v>
      </c>
      <c r="Q10" s="47" t="s">
        <v>8</v>
      </c>
      <c r="R10" s="47" t="s">
        <v>7</v>
      </c>
      <c r="S10" s="47" t="s">
        <v>9</v>
      </c>
      <c r="T10" s="47" t="s">
        <v>10</v>
      </c>
      <c r="U10" s="38"/>
      <c r="V10" s="41"/>
      <c r="W10" s="31"/>
      <c r="X10" s="31"/>
      <c r="Y10" s="31"/>
      <c r="Z10" s="60"/>
      <c r="AA10" s="4"/>
      <c r="AC10" s="7"/>
      <c r="AD10"/>
    </row>
    <row r="11" spans="2:30" ht="15.75" customHeight="1">
      <c r="B11" s="4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1"/>
      <c r="N11" s="41"/>
      <c r="O11" s="41"/>
      <c r="P11" s="55"/>
      <c r="Q11" s="48"/>
      <c r="R11" s="41"/>
      <c r="S11" s="41"/>
      <c r="T11" s="41"/>
      <c r="U11" s="38"/>
      <c r="V11" s="41"/>
      <c r="W11" s="31"/>
      <c r="X11" s="31"/>
      <c r="Y11" s="31"/>
      <c r="Z11" s="60"/>
      <c r="AA11" s="4"/>
      <c r="AC11" s="7"/>
      <c r="AD11"/>
    </row>
    <row r="12" spans="2:30" ht="21" customHeight="1">
      <c r="B12" s="46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2"/>
      <c r="N12" s="42"/>
      <c r="O12" s="42"/>
      <c r="P12" s="56"/>
      <c r="Q12" s="49"/>
      <c r="R12" s="42"/>
      <c r="S12" s="42"/>
      <c r="T12" s="42"/>
      <c r="U12" s="39"/>
      <c r="V12" s="42"/>
      <c r="W12" s="31"/>
      <c r="X12" s="31"/>
      <c r="Y12" s="31"/>
      <c r="Z12" s="60"/>
      <c r="AA12" s="4"/>
      <c r="AC12" s="7"/>
      <c r="AD12"/>
    </row>
    <row r="13" spans="2:29" s="13" customFormat="1" ht="1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69">
        <v>239.5229</v>
      </c>
      <c r="AB13" s="14">
        <f>SUM(C13:N13)</f>
        <v>0</v>
      </c>
      <c r="AC13" s="15" t="str">
        <f>IF(AB13=100,"ОК"," ")</f>
        <v> </v>
      </c>
    </row>
    <row r="14" spans="2:29" s="13" customFormat="1" ht="1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69">
        <v>235.5608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5">
      <c r="B15" s="9">
        <v>3</v>
      </c>
      <c r="C15" s="17">
        <f>'[1]Лист1'!$B$131</f>
        <v>88.801</v>
      </c>
      <c r="D15" s="17">
        <f>'[1]Лист1'!$C$131</f>
        <v>5.101</v>
      </c>
      <c r="E15" s="17">
        <f>'[1]Лист1'!$D$131</f>
        <v>1.163</v>
      </c>
      <c r="F15" s="17">
        <f>'[1]Лист1'!$F$131</f>
        <v>0.143</v>
      </c>
      <c r="G15" s="17">
        <f>'[1]Лист1'!$E$131</f>
        <v>0.199</v>
      </c>
      <c r="H15" s="17">
        <f>'[1]Лист1'!$I$131</f>
        <v>0.006</v>
      </c>
      <c r="I15" s="17">
        <f>'[1]Лист1'!$H$131</f>
        <v>0.058</v>
      </c>
      <c r="J15" s="17">
        <f>'[1]Лист1'!$G$131</f>
        <v>0.043</v>
      </c>
      <c r="K15" s="17">
        <f>'[1]Лист1'!$J$131</f>
        <v>0.078</v>
      </c>
      <c r="L15" s="17">
        <f>'[1]Лист1'!$M$131</f>
        <v>0.005</v>
      </c>
      <c r="M15" s="17">
        <f>'[1]Лист1'!$K$131</f>
        <v>1.016</v>
      </c>
      <c r="N15" s="17">
        <f>'[1]Лист1'!$L$131</f>
        <v>3.387</v>
      </c>
      <c r="O15" s="17">
        <f>'[1]Лист1'!$M$135</f>
        <v>0.7672</v>
      </c>
      <c r="P15" s="26">
        <f>'[1]Лист1'!$M$136</f>
        <v>34.37</v>
      </c>
      <c r="Q15" s="25">
        <f>'[1]Лист1'!$N$136</f>
        <v>8208</v>
      </c>
      <c r="R15" s="26">
        <f>'[1]Лист1'!$M$137</f>
        <v>38.07</v>
      </c>
      <c r="S15" s="11">
        <f>'[1]Лист1'!$N$137</f>
        <v>9090</v>
      </c>
      <c r="T15" s="26">
        <f>'[1]Лист1'!$M$139</f>
        <v>47.7</v>
      </c>
      <c r="U15" s="11">
        <v>-11.5</v>
      </c>
      <c r="V15" s="11">
        <v>-11.2</v>
      </c>
      <c r="W15" s="18"/>
      <c r="X15" s="11"/>
      <c r="Y15" s="11"/>
      <c r="Z15" s="69">
        <v>228.2845</v>
      </c>
      <c r="AB15" s="14">
        <f t="shared" si="0"/>
        <v>100.00000000000001</v>
      </c>
      <c r="AC15" s="15" t="str">
        <f>IF(AB15=100,"ОК"," ")</f>
        <v>ОК</v>
      </c>
    </row>
    <row r="16" spans="2:29" s="13" customFormat="1" ht="1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 t="s">
        <v>37</v>
      </c>
      <c r="X16" s="11" t="s">
        <v>42</v>
      </c>
      <c r="Y16" s="11">
        <v>0.3</v>
      </c>
      <c r="Z16" s="69">
        <v>243.1501</v>
      </c>
      <c r="AB16" s="14">
        <f t="shared" si="0"/>
        <v>0</v>
      </c>
      <c r="AC16" s="15" t="str">
        <f>IF(AB16=100,"ОК"," ")</f>
        <v> </v>
      </c>
    </row>
    <row r="17" spans="2:29" s="13" customFormat="1" ht="1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69">
        <v>251.2767</v>
      </c>
      <c r="AB17" s="14">
        <f t="shared" si="0"/>
        <v>0</v>
      </c>
      <c r="AC17" s="15" t="str">
        <f>IF(AB17=100,"ОК"," ")</f>
        <v> </v>
      </c>
    </row>
    <row r="18" spans="2:29" s="13" customFormat="1" ht="1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69">
        <v>232.6554</v>
      </c>
      <c r="AB18" s="14">
        <f t="shared" si="0"/>
        <v>0</v>
      </c>
      <c r="AC18" s="15"/>
    </row>
    <row r="19" spans="2:29" s="13" customFormat="1" ht="1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69">
        <v>230.61939999999998</v>
      </c>
      <c r="AB19" s="14">
        <f t="shared" si="0"/>
        <v>0</v>
      </c>
      <c r="AC19" s="15"/>
    </row>
    <row r="20" spans="2:29" s="13" customFormat="1" ht="1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69">
        <v>219.5366</v>
      </c>
      <c r="AB20" s="14">
        <f t="shared" si="0"/>
        <v>0</v>
      </c>
      <c r="AC20" s="15" t="str">
        <f>IF(AB20=100,"ОК"," ")</f>
        <v> </v>
      </c>
    </row>
    <row r="21" spans="2:29" s="13" customFormat="1" ht="1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69">
        <v>204.39679999999998</v>
      </c>
      <c r="AB21" s="14">
        <f t="shared" si="0"/>
        <v>0</v>
      </c>
      <c r="AC21" s="15"/>
    </row>
    <row r="22" spans="2:29" s="13" customFormat="1" ht="15">
      <c r="B22" s="9">
        <v>10</v>
      </c>
      <c r="C22" s="17">
        <f>'[2]Лист1'!$B$131</f>
        <v>88.632</v>
      </c>
      <c r="D22" s="17">
        <f>'[2]Лист1'!$C$131</f>
        <v>5.11</v>
      </c>
      <c r="E22" s="17">
        <f>'[2]Лист1'!$D$131</f>
        <v>1.196</v>
      </c>
      <c r="F22" s="17">
        <f>'[2]Лист1'!$F$131</f>
        <v>0.147</v>
      </c>
      <c r="G22" s="17">
        <f>'[2]Лист1'!$E$131</f>
        <v>0.211</v>
      </c>
      <c r="H22" s="17">
        <f>'[2]Лист1'!$I$131</f>
        <v>0.006</v>
      </c>
      <c r="I22" s="17">
        <f>'[2]Лист1'!$H$131</f>
        <v>0.06</v>
      </c>
      <c r="J22" s="17">
        <f>'[2]Лист1'!$G$131</f>
        <v>0.044</v>
      </c>
      <c r="K22" s="17">
        <f>'[2]Лист1'!$J$131</f>
        <v>0.079</v>
      </c>
      <c r="L22" s="17">
        <f>'[2]Лист1'!$M$131</f>
        <v>0.006</v>
      </c>
      <c r="M22" s="17">
        <f>'[2]Лист1'!$K$131</f>
        <v>1.121</v>
      </c>
      <c r="N22" s="17">
        <f>'[2]Лист1'!$L$131</f>
        <v>3.388</v>
      </c>
      <c r="O22" s="17">
        <f>'[2]Лист1'!$M$135</f>
        <v>0.7686</v>
      </c>
      <c r="P22" s="26">
        <f>'[2]Лист1'!$M$136</f>
        <v>34.37</v>
      </c>
      <c r="Q22" s="25">
        <f>'[2]Лист1'!$N$136</f>
        <v>8209</v>
      </c>
      <c r="R22" s="26">
        <f>'[2]Лист1'!$M$137</f>
        <v>38.06</v>
      </c>
      <c r="S22" s="11">
        <f>'[2]Лист1'!$N$137</f>
        <v>9090</v>
      </c>
      <c r="T22" s="26">
        <f>'[2]Лист1'!$M$139</f>
        <v>47.65</v>
      </c>
      <c r="U22" s="11"/>
      <c r="V22" s="11"/>
      <c r="W22" s="20"/>
      <c r="X22" s="11"/>
      <c r="Y22" s="11"/>
      <c r="Z22" s="69">
        <v>208.4986</v>
      </c>
      <c r="AB22" s="14">
        <f t="shared" si="0"/>
        <v>100</v>
      </c>
      <c r="AC22" s="15"/>
    </row>
    <row r="23" spans="2:29" s="13" customFormat="1" ht="1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>
        <v>-12.4</v>
      </c>
      <c r="V23" s="11">
        <v>-11.5</v>
      </c>
      <c r="W23" s="18"/>
      <c r="X23" s="11"/>
      <c r="Y23" s="11"/>
      <c r="Z23" s="69">
        <v>225.9568</v>
      </c>
      <c r="AB23" s="14">
        <f t="shared" si="0"/>
        <v>0</v>
      </c>
      <c r="AC23" s="15"/>
    </row>
    <row r="24" spans="2:29" s="13" customFormat="1" ht="1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69">
        <v>352.0605</v>
      </c>
      <c r="AB24" s="14">
        <f t="shared" si="0"/>
        <v>0</v>
      </c>
      <c r="AC24" s="15"/>
    </row>
    <row r="25" spans="2:29" s="13" customFormat="1" ht="1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69">
        <v>420.3232</v>
      </c>
      <c r="AB25" s="14">
        <f t="shared" si="0"/>
        <v>0</v>
      </c>
      <c r="AC25" s="15"/>
    </row>
    <row r="26" spans="2:29" s="13" customFormat="1" ht="1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69">
        <v>432.4968</v>
      </c>
      <c r="AB26" s="14">
        <f t="shared" si="0"/>
        <v>0</v>
      </c>
      <c r="AC26" s="15"/>
    </row>
    <row r="27" spans="2:29" s="13" customFormat="1" ht="1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69">
        <v>450.40290000000005</v>
      </c>
      <c r="AB27" s="14">
        <f t="shared" si="0"/>
        <v>0</v>
      </c>
      <c r="AC27" s="15" t="str">
        <f>IF(AB27=100,"ОК"," ")</f>
        <v> </v>
      </c>
    </row>
    <row r="28" spans="2:29" s="13" customFormat="1" ht="1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69">
        <v>481.5213</v>
      </c>
      <c r="AB28" s="14">
        <f t="shared" si="0"/>
        <v>0</v>
      </c>
      <c r="AC28" s="15" t="str">
        <f>IF(AB28=100,"ОК"," ")</f>
        <v> </v>
      </c>
    </row>
    <row r="29" spans="2:29" s="13" customFormat="1" ht="15">
      <c r="B29" s="16">
        <v>17</v>
      </c>
      <c r="C29" s="17">
        <f>'[3]Лист1'!$B$131</f>
        <v>86.9</v>
      </c>
      <c r="D29" s="17">
        <f>'[3]Лист1'!$C$131</f>
        <v>5.647</v>
      </c>
      <c r="E29" s="17">
        <f>'[3]Лист1'!$D$131</f>
        <v>1.252</v>
      </c>
      <c r="F29" s="17">
        <f>'[3]Лист1'!$F$131</f>
        <v>0.156</v>
      </c>
      <c r="G29" s="17">
        <f>'[3]Лист1'!$E$131</f>
        <v>0.199</v>
      </c>
      <c r="H29" s="17">
        <f>'[3]Лист1'!$I$131</f>
        <v>0.007</v>
      </c>
      <c r="I29" s="17">
        <f>'[3]Лист1'!$H$131</f>
        <v>0.06</v>
      </c>
      <c r="J29" s="17">
        <f>'[3]Лист1'!$G$131</f>
        <v>0.037</v>
      </c>
      <c r="K29" s="17">
        <f>'[3]Лист1'!$J$131</f>
        <v>0.081</v>
      </c>
      <c r="L29" s="17">
        <f>'[3]Лист1'!$M$131</f>
        <v>0.003</v>
      </c>
      <c r="M29" s="17">
        <f>'[3]Лист1'!$K$131</f>
        <v>0.24</v>
      </c>
      <c r="N29" s="17">
        <f>'[3]Лист1'!$L$131</f>
        <v>5.418</v>
      </c>
      <c r="O29" s="17">
        <f>'[3]Лист1'!$M$135</f>
        <v>0.7915</v>
      </c>
      <c r="P29" s="26">
        <f>'[3]Лист1'!$M$136</f>
        <v>34.15</v>
      </c>
      <c r="Q29" s="25">
        <f>'[3]Лист1'!$N$136</f>
        <v>8157</v>
      </c>
      <c r="R29" s="26">
        <f>'[3]Лист1'!$M$137</f>
        <v>37.82</v>
      </c>
      <c r="S29" s="11">
        <f>'[3]Лист1'!$N$137</f>
        <v>9031</v>
      </c>
      <c r="T29" s="26">
        <f>'[3]Лист1'!$M$139</f>
        <v>46.65</v>
      </c>
      <c r="U29" s="11">
        <v>-12.8</v>
      </c>
      <c r="V29" s="11">
        <v>-13.3</v>
      </c>
      <c r="W29" s="12"/>
      <c r="X29" s="11"/>
      <c r="Y29" s="11"/>
      <c r="Z29" s="69">
        <v>468.82370000000003</v>
      </c>
      <c r="AB29" s="14">
        <f t="shared" si="0"/>
        <v>100.00000000000003</v>
      </c>
      <c r="AC29" s="15" t="str">
        <f>IF(AB29=100,"ОК"," ")</f>
        <v>ОК</v>
      </c>
    </row>
    <row r="30" spans="2:29" s="13" customFormat="1" ht="1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17"/>
      <c r="R30" s="26"/>
      <c r="S30" s="11"/>
      <c r="T30" s="26"/>
      <c r="U30" s="11"/>
      <c r="V30" s="11"/>
      <c r="W30" s="12"/>
      <c r="X30" s="11"/>
      <c r="Y30" s="11"/>
      <c r="Z30" s="69">
        <v>468.4113</v>
      </c>
      <c r="AB30" s="14">
        <f t="shared" si="0"/>
        <v>0</v>
      </c>
      <c r="AC30" s="15"/>
    </row>
    <row r="31" spans="2:29" s="13" customFormat="1" ht="1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17"/>
      <c r="R31" s="26"/>
      <c r="S31" s="11"/>
      <c r="T31" s="26"/>
      <c r="U31" s="11"/>
      <c r="V31" s="11"/>
      <c r="W31" s="12"/>
      <c r="X31" s="11"/>
      <c r="Y31" s="11"/>
      <c r="Z31" s="69">
        <v>497.93940000000003</v>
      </c>
      <c r="AB31" s="14">
        <f t="shared" si="0"/>
        <v>0</v>
      </c>
      <c r="AC31" s="15"/>
    </row>
    <row r="32" spans="2:29" s="13" customFormat="1" ht="1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25"/>
      <c r="R32" s="26"/>
      <c r="S32" s="11"/>
      <c r="T32" s="26"/>
      <c r="U32" s="11"/>
      <c r="V32" s="11"/>
      <c r="W32" s="20"/>
      <c r="X32" s="11"/>
      <c r="Y32" s="11"/>
      <c r="Z32" s="69">
        <v>483.0888</v>
      </c>
      <c r="AB32" s="14">
        <f t="shared" si="0"/>
        <v>0</v>
      </c>
      <c r="AC32" s="15"/>
    </row>
    <row r="33" spans="2:29" s="13" customFormat="1" ht="1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69">
        <v>468.4854</v>
      </c>
      <c r="AB33" s="14">
        <f t="shared" si="0"/>
        <v>0</v>
      </c>
      <c r="AC33" s="15" t="str">
        <f>IF(AB33=100,"ОК"," ")</f>
        <v> </v>
      </c>
    </row>
    <row r="34" spans="2:29" s="13" customFormat="1" ht="1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69">
        <v>463.4228</v>
      </c>
      <c r="AB34" s="14">
        <f t="shared" si="0"/>
        <v>0</v>
      </c>
      <c r="AC34" s="15" t="str">
        <f>IF(AB34=100,"ОК"," ")</f>
        <v> </v>
      </c>
    </row>
    <row r="35" spans="2:29" s="13" customFormat="1" ht="1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69">
        <v>468.6092</v>
      </c>
      <c r="AB35" s="14">
        <f t="shared" si="0"/>
        <v>0</v>
      </c>
      <c r="AC35" s="15"/>
    </row>
    <row r="36" spans="2:29" s="13" customFormat="1" ht="15">
      <c r="B36" s="16">
        <v>24</v>
      </c>
      <c r="C36" s="17">
        <f>'[4]Лист1'!$B$131</f>
        <v>87.737</v>
      </c>
      <c r="D36" s="17">
        <f>'[4]Лист1'!$C$131</f>
        <v>5.566</v>
      </c>
      <c r="E36" s="17">
        <f>'[4]Лист1'!$D$131</f>
        <v>1.493</v>
      </c>
      <c r="F36" s="17">
        <f>'[4]Лист1'!$F$131</f>
        <v>0.189</v>
      </c>
      <c r="G36" s="17">
        <f>'[4]Лист1'!$E$131</f>
        <v>0.29</v>
      </c>
      <c r="H36" s="17">
        <f>'[4]Лист1'!$I$131</f>
        <v>0.006</v>
      </c>
      <c r="I36" s="17">
        <f>'[4]Лист1'!$H$131</f>
        <v>0.075</v>
      </c>
      <c r="J36" s="17">
        <f>'[4]Лист1'!$G$131</f>
        <v>0.061</v>
      </c>
      <c r="K36" s="17">
        <f>'[4]Лист1'!$J$131</f>
        <v>0.076</v>
      </c>
      <c r="L36" s="17">
        <f>'[4]Лист1'!$M$131</f>
        <v>0.003</v>
      </c>
      <c r="M36" s="17">
        <f>'[4]Лист1'!$K$131</f>
        <v>0.836</v>
      </c>
      <c r="N36" s="17">
        <f>'[4]Лист1'!$L$131</f>
        <v>3.668</v>
      </c>
      <c r="O36" s="17">
        <f>'[4]Лист1'!$M$135</f>
        <v>0.7794</v>
      </c>
      <c r="P36" s="26">
        <f>'[4]Лист1'!$M$136</f>
        <v>34.77</v>
      </c>
      <c r="Q36" s="25">
        <f>'[4]Лист1'!$N$136</f>
        <v>8305</v>
      </c>
      <c r="R36" s="26">
        <f>'[4]Лист1'!$M$137</f>
        <v>38.49</v>
      </c>
      <c r="S36" s="11">
        <f>'[4]Лист1'!$N$137</f>
        <v>9193</v>
      </c>
      <c r="T36" s="26">
        <f>'[4]Лист1'!$M$139</f>
        <v>47.85</v>
      </c>
      <c r="U36" s="11">
        <v>-11.9</v>
      </c>
      <c r="V36" s="11">
        <v>-15.3</v>
      </c>
      <c r="W36" s="18"/>
      <c r="X36" s="11"/>
      <c r="Y36" s="11"/>
      <c r="Z36" s="69">
        <v>466.58259999999996</v>
      </c>
      <c r="AB36" s="14">
        <f t="shared" si="0"/>
        <v>100</v>
      </c>
      <c r="AC36" s="15" t="str">
        <f>IF(AB36=100,"ОК"," ")</f>
        <v>ОК</v>
      </c>
    </row>
    <row r="37" spans="2:29" s="13" customFormat="1" ht="1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69">
        <v>478.80809999999997</v>
      </c>
      <c r="AB37" s="14">
        <f t="shared" si="0"/>
        <v>0</v>
      </c>
      <c r="AC37" s="15" t="str">
        <f>IF(AB37=100,"ОК"," ")</f>
        <v> </v>
      </c>
    </row>
    <row r="38" spans="2:29" s="13" customFormat="1" ht="1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17"/>
      <c r="R38" s="10"/>
      <c r="S38" s="11"/>
      <c r="T38" s="26"/>
      <c r="U38" s="11"/>
      <c r="V38" s="11"/>
      <c r="W38" s="20"/>
      <c r="X38" s="11"/>
      <c r="Y38" s="11"/>
      <c r="Z38" s="69">
        <v>489.9357</v>
      </c>
      <c r="AB38" s="14">
        <f t="shared" si="0"/>
        <v>0</v>
      </c>
      <c r="AC38" s="15" t="str">
        <f>IF(AB38=100,"ОК"," ")</f>
        <v> </v>
      </c>
    </row>
    <row r="39" spans="2:29" s="13" customFormat="1" ht="1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25"/>
      <c r="R39" s="26"/>
      <c r="S39" s="11"/>
      <c r="T39" s="26"/>
      <c r="U39" s="11"/>
      <c r="V39" s="11"/>
      <c r="W39" s="20"/>
      <c r="X39" s="12"/>
      <c r="Y39" s="12"/>
      <c r="Z39" s="69">
        <v>490.6879</v>
      </c>
      <c r="AB39" s="14">
        <f t="shared" si="0"/>
        <v>0</v>
      </c>
      <c r="AC39" s="15" t="str">
        <f>IF(AB39=100,"ОК"," ")</f>
        <v> </v>
      </c>
    </row>
    <row r="40" spans="2:29" s="13" customFormat="1" ht="1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69">
        <v>507.2237</v>
      </c>
      <c r="AB40" s="14">
        <f t="shared" si="0"/>
        <v>0</v>
      </c>
      <c r="AC40" s="15"/>
    </row>
    <row r="41" spans="2:29" s="13" customFormat="1" ht="1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69">
        <v>480.62829999999997</v>
      </c>
      <c r="AB41" s="14">
        <f t="shared" si="0"/>
        <v>0</v>
      </c>
      <c r="AC41" s="15"/>
    </row>
    <row r="42" spans="2:29" s="13" customFormat="1" ht="1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69">
        <v>440.4837</v>
      </c>
      <c r="AB42" s="14">
        <f t="shared" si="0"/>
        <v>0</v>
      </c>
      <c r="AC42" s="15" t="str">
        <f>IF(AB42=100,"ОК"," ")</f>
        <v> </v>
      </c>
    </row>
    <row r="43" spans="2:29" s="13" customFormat="1" ht="15.75" thickBo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70">
        <v>472.4745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2" t="s">
        <v>39</v>
      </c>
      <c r="T44" s="32"/>
      <c r="U44" s="32"/>
      <c r="V44" s="32"/>
      <c r="W44" s="32"/>
      <c r="X44" s="32"/>
      <c r="Y44" s="33"/>
      <c r="Z44" s="71">
        <f>SUM(Z13:Z43)</f>
        <v>11801.868400000003</v>
      </c>
      <c r="AB44" s="5"/>
      <c r="AC44" s="6"/>
      <c r="AD44"/>
    </row>
    <row r="45" spans="3:25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34" t="s">
        <v>40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22"/>
      <c r="S47" s="35" t="s">
        <v>45</v>
      </c>
      <c r="T47" s="3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5" t="str">
        <f>S47</f>
        <v> 31.10.2016  року</v>
      </c>
      <c r="T49" s="3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Z9:Z12"/>
    <mergeCell ref="O10:O12"/>
    <mergeCell ref="R10:R12"/>
    <mergeCell ref="W2:Z2"/>
    <mergeCell ref="B7:Z7"/>
    <mergeCell ref="B8:Z8"/>
    <mergeCell ref="D10:D12"/>
    <mergeCell ref="C10:C12"/>
    <mergeCell ref="N10:N12"/>
    <mergeCell ref="C6:AB6"/>
    <mergeCell ref="K10:K12"/>
    <mergeCell ref="L10:L12"/>
    <mergeCell ref="P10:P12"/>
    <mergeCell ref="C9:N9"/>
    <mergeCell ref="H10:H12"/>
    <mergeCell ref="W9:W12"/>
    <mergeCell ref="B9:B12"/>
    <mergeCell ref="Q10:Q12"/>
    <mergeCell ref="J10:J12"/>
    <mergeCell ref="O9:T9"/>
    <mergeCell ref="I10:I12"/>
    <mergeCell ref="M10:M12"/>
    <mergeCell ref="S10:S12"/>
    <mergeCell ref="T10:T12"/>
    <mergeCell ref="G10:G12"/>
    <mergeCell ref="E10:E12"/>
    <mergeCell ref="Y9:Y12"/>
    <mergeCell ref="S44:Y44"/>
    <mergeCell ref="C47:Q47"/>
    <mergeCell ref="S47:T47"/>
    <mergeCell ref="S49:T49"/>
    <mergeCell ref="C45:X45"/>
    <mergeCell ref="U9:U12"/>
    <mergeCell ref="V9:V12"/>
    <mergeCell ref="X9:X12"/>
    <mergeCell ref="F10:F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2016-10-31T08:47:14Z</cp:lastPrinted>
  <dcterms:created xsi:type="dcterms:W3CDTF">2010-01-29T08:37:16Z</dcterms:created>
  <dcterms:modified xsi:type="dcterms:W3CDTF">2016-11-02T13:56:57Z</dcterms:modified>
  <cp:category/>
  <cp:version/>
  <cp:contentType/>
  <cp:contentStatus/>
</cp:coreProperties>
</file>