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0680" activeTab="1"/>
  </bookViews>
  <sheets>
    <sheet name="Паспорт" sheetId="1" r:id="rId1"/>
    <sheet name="Додаток" sheetId="2" r:id="rId2"/>
  </sheets>
  <definedNames>
    <definedName name="_Hlk21234135" localSheetId="1">'Додаток'!$C$16</definedName>
    <definedName name="_Hlk21234135" localSheetId="0">'Паспорт'!#REF!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'Додаток'!$A$1:$Y$52</definedName>
    <definedName name="_xlnm.Print_Area" localSheetId="0">'Паспорт'!$A$1:$Y$50</definedName>
  </definedNames>
  <calcPr fullCalcOnLoad="1"/>
</workbook>
</file>

<file path=xl/sharedStrings.xml><?xml version="1.0" encoding="utf-8"?>
<sst xmlns="http://schemas.openxmlformats.org/spreadsheetml/2006/main" count="81" uniqueCount="64">
  <si>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</si>
  <si>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</si>
  <si>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</si>
  <si>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</si>
  <si>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</si>
  <si>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</si>
  <si>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</si>
  <si>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</si>
  <si>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</si>
  <si>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</si>
  <si>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</si>
  <si>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</si>
  <si>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</si>
  <si>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</si>
  <si>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</si>
  <si>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</si>
  <si>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</si>
  <si>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</si>
  <si>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</si>
  <si>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</si>
  <si>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</si>
  <si>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</si>
  <si>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</si>
  <si>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</si>
  <si>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</si>
  <si>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</si>
  <si>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</si>
  <si>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</si>
  <si>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</si>
  <si>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</si>
  <si>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</si>
  <si>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</si>
  <si>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</si>
  <si>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</si>
  <si>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</si>
  <si>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</si>
  <si>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</si>
  <si>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</si>
  <si>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</si>
  <si>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</si>
  <si>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</si>
  <si>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</si>
  <si>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</si>
  <si>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</si>
  <si>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</si>
  <si>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</si>
  <si>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</si>
  <si>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ЛВУМГ  </t>
  </si>
  <si>
    <t>Головко Ю.О.</t>
  </si>
  <si>
    <t xml:space="preserve">Інженер ВХАЛ  </t>
  </si>
  <si>
    <t>ГРС Новоайдар</t>
  </si>
  <si>
    <t xml:space="preserve"> ГРС Михайлюки</t>
  </si>
  <si>
    <t>ГРС Суворова</t>
  </si>
  <si>
    <t>ГРС Розквіт</t>
  </si>
  <si>
    <t>ГРС Червоний Жовтень</t>
  </si>
  <si>
    <t>Ісаєв В.С.</t>
  </si>
  <si>
    <t xml:space="preserve">Ю.О.Головко </t>
  </si>
  <si>
    <t xml:space="preserve">М.О.Єрьоменко </t>
  </si>
  <si>
    <t>від</t>
  </si>
  <si>
    <t xml:space="preserve">    з газопроводу   Краснодарський край -Серпухов     за період з   01.10.2016р. по  31.10.2016р.</t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</si>
  <si>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Краснодарський край -Серпухов     </t>
    </r>
    <r>
      <rPr>
        <sz val="12"/>
        <rFont val="Times New Roman"/>
        <family val="1"/>
      </rPr>
      <t xml:space="preserve">за період </t>
    </r>
    <r>
      <rPr>
        <u val="single"/>
        <sz val="12"/>
        <rFont val="Times New Roman"/>
        <family val="1"/>
      </rPr>
      <t>з</t>
    </r>
    <r>
      <rPr>
        <b/>
        <u val="single"/>
        <sz val="12"/>
        <rFont val="Times New Roman"/>
        <family val="1"/>
      </rPr>
      <t xml:space="preserve">   01.10.2016р.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31.10.2016р.</t>
    </r>
  </si>
  <si>
    <r>
      <rPr>
        <sz val="12"/>
        <color indexed="10"/>
        <rFont val="Times New Roman"/>
        <family val="1"/>
      </rPr>
      <t>переданого</t>
    </r>
    <r>
      <rPr>
        <b/>
        <sz val="12"/>
        <color indexed="10"/>
        <rFont val="Times New Roman"/>
        <family val="1"/>
      </rPr>
      <t xml:space="preserve"> Сєвєродонецьким ЛВУМГ </t>
    </r>
    <r>
      <rPr>
        <sz val="12"/>
        <color indexed="10"/>
        <rFont val="Times New Roman"/>
        <family val="1"/>
      </rPr>
      <t xml:space="preserve">та прийнятого </t>
    </r>
    <r>
      <rPr>
        <b/>
        <sz val="12"/>
        <color indexed="10"/>
        <rFont val="Times New Roman"/>
        <family val="1"/>
      </rPr>
      <t xml:space="preserve">ПАТ "Луганськгаз"     </t>
    </r>
    <r>
      <rPr>
        <sz val="12"/>
        <color indexed="10"/>
        <rFont val="Times New Roman"/>
        <family val="1"/>
      </rPr>
      <t>по</t>
    </r>
    <r>
      <rPr>
        <b/>
        <sz val="12"/>
        <color indexed="10"/>
        <rFont val="Times New Roman"/>
        <family val="1"/>
      </rPr>
      <t xml:space="preserve">  ГРС Новоайдар, Михайлюки, Суворова,  Розквіт, Червоний Жовтень.</t>
    </r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</si>
  <si>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Сєвєродонецьким ЛВУМГ </t>
    </r>
    <r>
      <rPr>
        <sz val="12"/>
        <rFont val="Times New Roman"/>
        <family val="1"/>
      </rPr>
      <t xml:space="preserve">та прийнятого </t>
    </r>
    <r>
      <rPr>
        <b/>
        <sz val="12"/>
        <rFont val="Times New Roman"/>
        <family val="1"/>
      </rPr>
      <t xml:space="preserve">ПАТ "Луганськгаз"   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 ГРС Новоайдар, Михайлюки, Суворова,  Розквіт, Червоний Жовтень.</t>
    </r>
  </si>
  <si>
    <t>02.11.2016р.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</si>
</sst>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  <numFmt numFmtId="181" formatCode="[$-422]d\ mmmm\ yyyy&quot; р.&quot;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sz val="8"/>
      <name val="Times New Roman Cyr"/>
      <family val="0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9"/>
      <color indexed="14"/>
      <name val="Times New Roman"/>
      <family val="1"/>
    </font>
    <font>
      <sz val="11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Arial Cyr"/>
      <family val="0"/>
    </font>
    <font>
      <b/>
      <sz val="11"/>
      <color indexed="10"/>
      <name val="Times New Roman"/>
      <family val="1"/>
    </font>
    <font>
      <sz val="8"/>
      <color indexed="10"/>
      <name val="Times New Roman Cyr"/>
      <family val="0"/>
    </font>
    <font>
      <sz val="9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0" fontId="7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2" fontId="27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28" fillId="0" borderId="0" xfId="0" applyFont="1" applyAlignment="1">
      <alignment horizontal="center"/>
    </xf>
    <xf numFmtId="2" fontId="29" fillId="0" borderId="12" xfId="0" applyNumberFormat="1" applyFont="1" applyBorder="1" applyAlignment="1">
      <alignment horizontal="center" wrapText="1"/>
    </xf>
    <xf numFmtId="2" fontId="30" fillId="0" borderId="12" xfId="0" applyNumberFormat="1" applyFont="1" applyBorder="1" applyAlignment="1">
      <alignment horizontal="center" vertical="center" wrapText="1"/>
    </xf>
    <xf numFmtId="1" fontId="31" fillId="0" borderId="13" xfId="0" applyNumberFormat="1" applyFont="1" applyBorder="1" applyAlignment="1">
      <alignment horizontal="center" wrapText="1"/>
    </xf>
    <xf numFmtId="1" fontId="31" fillId="0" borderId="13" xfId="0" applyNumberFormat="1" applyFont="1" applyBorder="1" applyAlignment="1">
      <alignment horizontal="center" vertical="center" wrapText="1"/>
    </xf>
    <xf numFmtId="1" fontId="32" fillId="0" borderId="10" xfId="0" applyNumberFormat="1" applyFont="1" applyBorder="1" applyAlignment="1">
      <alignment horizontal="center" vertical="center" wrapText="1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1" fontId="37" fillId="0" borderId="10" xfId="0" applyNumberFormat="1" applyFont="1" applyBorder="1" applyAlignment="1">
      <alignment horizontal="center"/>
    </xf>
    <xf numFmtId="2" fontId="38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79" fontId="37" fillId="0" borderId="10" xfId="0" applyNumberFormat="1" applyFont="1" applyBorder="1" applyAlignment="1">
      <alignment horizontal="center"/>
    </xf>
    <xf numFmtId="179" fontId="37" fillId="0" borderId="10" xfId="0" applyNumberFormat="1" applyFont="1" applyBorder="1" applyAlignment="1">
      <alignment horizontal="center" wrapText="1"/>
    </xf>
    <xf numFmtId="179" fontId="2" fillId="0" borderId="10" xfId="0" applyNumberFormat="1" applyFont="1" applyBorder="1" applyAlignment="1">
      <alignment horizontal="center" wrapText="1"/>
    </xf>
    <xf numFmtId="2" fontId="37" fillId="0" borderId="10" xfId="0" applyNumberFormat="1" applyFont="1" applyBorder="1" applyAlignment="1">
      <alignment horizontal="center" wrapText="1"/>
    </xf>
    <xf numFmtId="1" fontId="37" fillId="0" borderId="10" xfId="0" applyNumberFormat="1" applyFont="1" applyBorder="1" applyAlignment="1">
      <alignment horizontal="center" wrapText="1"/>
    </xf>
    <xf numFmtId="177" fontId="37" fillId="0" borderId="10" xfId="0" applyNumberFormat="1" applyFont="1" applyBorder="1" applyAlignment="1">
      <alignment horizontal="center" wrapText="1"/>
    </xf>
    <xf numFmtId="179" fontId="37" fillId="0" borderId="10" xfId="0" applyNumberFormat="1" applyFont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wrapText="1"/>
    </xf>
    <xf numFmtId="179" fontId="8" fillId="0" borderId="10" xfId="0" applyNumberFormat="1" applyFont="1" applyBorder="1" applyAlignment="1">
      <alignment horizontal="center" wrapText="1"/>
    </xf>
    <xf numFmtId="179" fontId="37" fillId="0" borderId="10" xfId="0" applyNumberFormat="1" applyFont="1" applyBorder="1" applyAlignment="1">
      <alignment wrapText="1"/>
    </xf>
    <xf numFmtId="2" fontId="37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6" fillId="0" borderId="0" xfId="0" applyFont="1" applyAlignment="1">
      <alignment/>
    </xf>
    <xf numFmtId="0" fontId="2" fillId="0" borderId="0" xfId="0" applyFont="1" applyAlignment="1">
      <alignment horizontal="left"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 vertical="center"/>
    </xf>
    <xf numFmtId="14" fontId="7" fillId="0" borderId="0" xfId="0" applyNumberFormat="1" applyFont="1" applyBorder="1" applyAlignment="1">
      <alignment/>
    </xf>
    <xf numFmtId="1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43" fillId="33" borderId="14" xfId="0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wrapText="1"/>
    </xf>
    <xf numFmtId="0" fontId="21" fillId="33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21" fillId="33" borderId="10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 vertical="center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1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9" fillId="0" borderId="0" xfId="0" applyFont="1" applyAlignment="1">
      <alignment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8" xfId="0" applyFont="1" applyBorder="1" applyAlignment="1">
      <alignment horizontal="left" vertical="center" textRotation="90" wrapText="1"/>
    </xf>
    <xf numFmtId="0" fontId="10" fillId="0" borderId="19" xfId="0" applyFont="1" applyBorder="1" applyAlignment="1">
      <alignment horizontal="left" vertical="center" textRotation="90" wrapText="1"/>
    </xf>
    <xf numFmtId="0" fontId="14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44" fillId="0" borderId="20" xfId="0" applyFont="1" applyBorder="1" applyAlignment="1">
      <alignment horizontal="center" vertical="center" textRotation="90" wrapText="1"/>
    </xf>
    <xf numFmtId="0" fontId="44" fillId="0" borderId="21" xfId="0" applyFont="1" applyBorder="1" applyAlignment="1">
      <alignment horizontal="center" vertical="center" textRotation="90" wrapText="1"/>
    </xf>
    <xf numFmtId="0" fontId="44" fillId="0" borderId="22" xfId="0" applyFont="1" applyBorder="1" applyAlignment="1">
      <alignment horizontal="center" vertical="center" textRotation="90" wrapText="1"/>
    </xf>
    <xf numFmtId="0" fontId="45" fillId="0" borderId="0" xfId="0" applyFont="1" applyAlignment="1">
      <alignment horizontal="center"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/>
    </xf>
    <xf numFmtId="0" fontId="46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0" fillId="0" borderId="23" xfId="0" applyBorder="1" applyAlignment="1">
      <alignment wrapText="1"/>
    </xf>
    <xf numFmtId="0" fontId="10" fillId="0" borderId="24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 wrapText="1"/>
    </xf>
    <xf numFmtId="0" fontId="24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0"/>
  <sheetViews>
    <sheetView zoomScale="89" zoomScaleNormal="89" zoomScaleSheetLayoutView="100" zoomScalePageLayoutView="0" workbookViewId="0" topLeftCell="A1">
      <selection activeCell="B7" sqref="B7:Y7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9" max="29" width="9.125" style="6" customWidth="1"/>
  </cols>
  <sheetData>
    <row r="1" spans="2:27" ht="15">
      <c r="B1" s="40" t="s">
        <v>30</v>
      </c>
      <c r="C1" s="40"/>
      <c r="D1" s="40"/>
      <c r="E1" s="40"/>
      <c r="F1" s="40"/>
      <c r="G1" s="40"/>
      <c r="H1" s="40"/>
      <c r="I1" s="2"/>
      <c r="J1" s="2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</row>
    <row r="2" spans="2:27" ht="15">
      <c r="B2" s="40" t="s">
        <v>44</v>
      </c>
      <c r="C2" s="40"/>
      <c r="D2" s="40"/>
      <c r="E2" s="40"/>
      <c r="F2" s="40"/>
      <c r="G2" s="40"/>
      <c r="H2" s="40"/>
      <c r="I2" s="2"/>
      <c r="J2" s="2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</row>
    <row r="3" spans="2:27" ht="15">
      <c r="B3" s="41" t="s">
        <v>45</v>
      </c>
      <c r="C3" s="40"/>
      <c r="D3" s="40"/>
      <c r="E3" s="40"/>
      <c r="F3" s="40"/>
      <c r="G3" s="40"/>
      <c r="H3" s="40"/>
      <c r="I3" s="2"/>
      <c r="J3" s="2"/>
      <c r="K3" s="36"/>
      <c r="L3" s="36"/>
      <c r="M3" s="36"/>
      <c r="N3" s="36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</row>
    <row r="4" spans="2:27" ht="15">
      <c r="B4" s="40" t="s">
        <v>31</v>
      </c>
      <c r="C4" s="40"/>
      <c r="D4" s="40"/>
      <c r="E4" s="40"/>
      <c r="F4" s="40"/>
      <c r="G4" s="40"/>
      <c r="H4" s="40"/>
      <c r="I4" s="2"/>
      <c r="J4" s="2"/>
      <c r="K4" s="36"/>
      <c r="L4" s="36"/>
      <c r="M4" s="36"/>
      <c r="N4" s="36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</row>
    <row r="5" spans="2:27" ht="15">
      <c r="B5" s="40" t="s">
        <v>46</v>
      </c>
      <c r="C5" s="40"/>
      <c r="D5" s="40"/>
      <c r="E5" s="40"/>
      <c r="F5" s="40"/>
      <c r="G5" s="40"/>
      <c r="H5" s="40"/>
      <c r="I5" s="2"/>
      <c r="J5" s="2"/>
      <c r="K5" s="36"/>
      <c r="L5" s="36"/>
      <c r="M5" s="36"/>
      <c r="N5" s="36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</row>
    <row r="6" spans="2:27" ht="15.75">
      <c r="B6" s="1"/>
      <c r="C6" s="102" t="s">
        <v>18</v>
      </c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3"/>
    </row>
    <row r="7" spans="2:29" s="42" customFormat="1" ht="18.75" customHeight="1">
      <c r="B7" s="94" t="s">
        <v>62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AC7" s="43"/>
    </row>
    <row r="8" spans="2:29" s="42" customFormat="1" ht="19.5" customHeight="1">
      <c r="B8" s="107" t="s">
        <v>60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AC8" s="43"/>
    </row>
    <row r="9" spans="2:27" ht="12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3"/>
      <c r="AA9" s="3"/>
    </row>
    <row r="10" spans="2:29" ht="30" customHeight="1">
      <c r="B10" s="95" t="s">
        <v>26</v>
      </c>
      <c r="C10" s="90" t="s">
        <v>17</v>
      </c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2"/>
      <c r="O10" s="90" t="s">
        <v>6</v>
      </c>
      <c r="P10" s="91"/>
      <c r="Q10" s="91"/>
      <c r="R10" s="91"/>
      <c r="S10" s="91"/>
      <c r="T10" s="91"/>
      <c r="U10" s="104" t="s">
        <v>22</v>
      </c>
      <c r="V10" s="95" t="s">
        <v>23</v>
      </c>
      <c r="W10" s="95" t="s">
        <v>34</v>
      </c>
      <c r="X10" s="95" t="s">
        <v>25</v>
      </c>
      <c r="Y10" s="95" t="s">
        <v>24</v>
      </c>
      <c r="Z10" s="3"/>
      <c r="AB10" s="6"/>
      <c r="AC10"/>
    </row>
    <row r="11" spans="2:29" ht="48.75" customHeight="1">
      <c r="B11" s="96"/>
      <c r="C11" s="99" t="s">
        <v>2</v>
      </c>
      <c r="D11" s="93" t="s">
        <v>3</v>
      </c>
      <c r="E11" s="93" t="s">
        <v>4</v>
      </c>
      <c r="F11" s="93" t="s">
        <v>5</v>
      </c>
      <c r="G11" s="93" t="s">
        <v>8</v>
      </c>
      <c r="H11" s="93" t="s">
        <v>9</v>
      </c>
      <c r="I11" s="93" t="s">
        <v>10</v>
      </c>
      <c r="J11" s="93" t="s">
        <v>11</v>
      </c>
      <c r="K11" s="93" t="s">
        <v>12</v>
      </c>
      <c r="L11" s="93" t="s">
        <v>13</v>
      </c>
      <c r="M11" s="95" t="s">
        <v>14</v>
      </c>
      <c r="N11" s="95" t="s">
        <v>15</v>
      </c>
      <c r="O11" s="95" t="s">
        <v>7</v>
      </c>
      <c r="P11" s="95" t="s">
        <v>19</v>
      </c>
      <c r="Q11" s="95" t="s">
        <v>32</v>
      </c>
      <c r="R11" s="95" t="s">
        <v>20</v>
      </c>
      <c r="S11" s="95" t="s">
        <v>33</v>
      </c>
      <c r="T11" s="95" t="s">
        <v>21</v>
      </c>
      <c r="U11" s="105"/>
      <c r="V11" s="96"/>
      <c r="W11" s="96"/>
      <c r="X11" s="96"/>
      <c r="Y11" s="96"/>
      <c r="Z11" s="3"/>
      <c r="AB11" s="6"/>
      <c r="AC11"/>
    </row>
    <row r="12" spans="2:29" ht="15.75" customHeight="1">
      <c r="B12" s="96"/>
      <c r="C12" s="99"/>
      <c r="D12" s="93"/>
      <c r="E12" s="93"/>
      <c r="F12" s="93"/>
      <c r="G12" s="93"/>
      <c r="H12" s="93"/>
      <c r="I12" s="93"/>
      <c r="J12" s="93"/>
      <c r="K12" s="93"/>
      <c r="L12" s="93"/>
      <c r="M12" s="96"/>
      <c r="N12" s="96"/>
      <c r="O12" s="96"/>
      <c r="P12" s="96"/>
      <c r="Q12" s="96"/>
      <c r="R12" s="96"/>
      <c r="S12" s="96"/>
      <c r="T12" s="96"/>
      <c r="U12" s="105"/>
      <c r="V12" s="96"/>
      <c r="W12" s="96"/>
      <c r="X12" s="96"/>
      <c r="Y12" s="96"/>
      <c r="Z12" s="3"/>
      <c r="AB12" s="6"/>
      <c r="AC12"/>
    </row>
    <row r="13" spans="2:29" ht="30" customHeight="1">
      <c r="B13" s="97"/>
      <c r="C13" s="99"/>
      <c r="D13" s="93"/>
      <c r="E13" s="93"/>
      <c r="F13" s="93"/>
      <c r="G13" s="93"/>
      <c r="H13" s="93"/>
      <c r="I13" s="93"/>
      <c r="J13" s="93"/>
      <c r="K13" s="93"/>
      <c r="L13" s="93"/>
      <c r="M13" s="98"/>
      <c r="N13" s="98"/>
      <c r="O13" s="98"/>
      <c r="P13" s="98"/>
      <c r="Q13" s="98"/>
      <c r="R13" s="98"/>
      <c r="S13" s="98"/>
      <c r="T13" s="98"/>
      <c r="U13" s="106"/>
      <c r="V13" s="98"/>
      <c r="W13" s="98"/>
      <c r="X13" s="98"/>
      <c r="Y13" s="98"/>
      <c r="Z13" s="3"/>
      <c r="AB13" s="6"/>
      <c r="AC13"/>
    </row>
    <row r="14" spans="2:28" s="69" customFormat="1" ht="12.75">
      <c r="B14" s="44">
        <v>1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45"/>
      <c r="X14" s="46"/>
      <c r="Y14" s="47"/>
      <c r="AA14" s="70">
        <f>SUM(C14:N14)</f>
        <v>0</v>
      </c>
      <c r="AB14" s="71"/>
    </row>
    <row r="15" spans="2:29" ht="12.75">
      <c r="B15" s="14">
        <v>2</v>
      </c>
      <c r="C15" s="58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60"/>
      <c r="P15" s="61"/>
      <c r="Q15" s="62"/>
      <c r="R15" s="61"/>
      <c r="S15" s="62"/>
      <c r="T15" s="61"/>
      <c r="U15" s="63"/>
      <c r="V15" s="63"/>
      <c r="W15" s="59"/>
      <c r="X15" s="59"/>
      <c r="Y15" s="64"/>
      <c r="AA15" s="4">
        <f>SUM(C15:N15)</f>
        <v>0</v>
      </c>
      <c r="AB15" s="28" t="str">
        <f>IF(AA15=100,"ОК"," ")</f>
        <v> </v>
      </c>
      <c r="AC15"/>
    </row>
    <row r="16" spans="2:29" ht="13.5" customHeight="1">
      <c r="B16" s="14">
        <v>3</v>
      </c>
      <c r="C16" s="58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60"/>
      <c r="P16" s="61"/>
      <c r="Q16" s="62"/>
      <c r="R16" s="61"/>
      <c r="S16" s="62"/>
      <c r="T16" s="61"/>
      <c r="U16" s="63"/>
      <c r="V16" s="63"/>
      <c r="W16" s="59"/>
      <c r="X16" s="64"/>
      <c r="Y16" s="64"/>
      <c r="AA16" s="4">
        <f>SUM(D16:N16,P16)</f>
        <v>0</v>
      </c>
      <c r="AB16" s="5"/>
      <c r="AC16"/>
    </row>
    <row r="17" spans="2:28" s="69" customFormat="1" ht="12.75" customHeight="1">
      <c r="B17" s="44">
        <v>4</v>
      </c>
      <c r="C17" s="53">
        <v>92.0644</v>
      </c>
      <c r="D17" s="53">
        <v>3.989</v>
      </c>
      <c r="E17" s="53">
        <v>1.0404</v>
      </c>
      <c r="F17" s="53">
        <v>0.1413</v>
      </c>
      <c r="G17" s="53">
        <v>0.2243</v>
      </c>
      <c r="H17" s="53">
        <v>0.0151</v>
      </c>
      <c r="I17" s="53">
        <v>0.0648</v>
      </c>
      <c r="J17" s="53">
        <v>0.0531</v>
      </c>
      <c r="K17" s="53">
        <v>0.1048</v>
      </c>
      <c r="L17" s="53">
        <v>0.0105</v>
      </c>
      <c r="M17" s="53">
        <v>1.8262</v>
      </c>
      <c r="N17" s="53">
        <v>0.4661</v>
      </c>
      <c r="O17" s="53">
        <v>0.7311</v>
      </c>
      <c r="P17" s="50">
        <v>34.8</v>
      </c>
      <c r="Q17" s="53">
        <v>8312</v>
      </c>
      <c r="R17" s="53">
        <v>38.53</v>
      </c>
      <c r="S17" s="53">
        <v>9204</v>
      </c>
      <c r="T17" s="53">
        <v>49.46</v>
      </c>
      <c r="U17" s="53">
        <v>-8.5</v>
      </c>
      <c r="V17" s="50">
        <v>-7.2</v>
      </c>
      <c r="W17" s="89" t="s">
        <v>58</v>
      </c>
      <c r="X17" s="85">
        <v>0.006</v>
      </c>
      <c r="Y17" s="85">
        <v>0.0001</v>
      </c>
      <c r="AA17" s="70">
        <f>SUM(C17:N17)</f>
        <v>100.00000000000001</v>
      </c>
      <c r="AB17" s="71"/>
    </row>
    <row r="18" spans="2:25" ht="12.75">
      <c r="B18" s="14">
        <v>5</v>
      </c>
      <c r="C18" s="58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66"/>
      <c r="P18" s="61"/>
      <c r="Q18" s="62"/>
      <c r="R18" s="61"/>
      <c r="S18" s="62"/>
      <c r="T18" s="61"/>
      <c r="U18" s="63"/>
      <c r="V18" s="63"/>
      <c r="W18" s="59"/>
      <c r="X18" s="59"/>
      <c r="Y18" s="64"/>
    </row>
    <row r="19" spans="2:28" s="69" customFormat="1" ht="12.75">
      <c r="B19" s="44">
        <v>6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60"/>
      <c r="P19" s="53"/>
      <c r="Q19" s="53"/>
      <c r="R19" s="53"/>
      <c r="S19" s="53"/>
      <c r="T19" s="53"/>
      <c r="U19" s="53"/>
      <c r="V19" s="53"/>
      <c r="W19" s="84"/>
      <c r="X19" s="85"/>
      <c r="Y19" s="85"/>
      <c r="AA19" s="70">
        <f>SUM(C19:N19)</f>
        <v>0</v>
      </c>
      <c r="AB19" s="71"/>
    </row>
    <row r="20" spans="2:25" ht="12.75">
      <c r="B20" s="14">
        <v>7</v>
      </c>
      <c r="C20" s="58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66"/>
      <c r="P20" s="61"/>
      <c r="Q20" s="62"/>
      <c r="R20" s="61"/>
      <c r="S20" s="62"/>
      <c r="T20" s="61"/>
      <c r="U20" s="63"/>
      <c r="V20" s="63"/>
      <c r="W20" s="59"/>
      <c r="X20" s="59"/>
      <c r="Y20" s="64"/>
    </row>
    <row r="21" spans="2:28" s="69" customFormat="1" ht="12.75">
      <c r="B21" s="44">
        <v>8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82"/>
      <c r="X21" s="46"/>
      <c r="Y21" s="47"/>
      <c r="AA21" s="70">
        <f>SUM(C21:N21)</f>
        <v>0</v>
      </c>
      <c r="AB21" s="71"/>
    </row>
    <row r="22" spans="2:28" s="69" customFormat="1" ht="12.75">
      <c r="B22" s="44">
        <v>9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84"/>
      <c r="X22" s="85"/>
      <c r="Y22" s="85"/>
      <c r="AA22" s="70">
        <f>SUM(C22:N22)</f>
        <v>0</v>
      </c>
      <c r="AB22" s="71"/>
    </row>
    <row r="23" spans="2:25" ht="12.75">
      <c r="B23" s="14">
        <v>10</v>
      </c>
      <c r="C23" s="58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66"/>
      <c r="P23" s="61"/>
      <c r="Q23" s="62"/>
      <c r="R23" s="61"/>
      <c r="S23" s="62"/>
      <c r="T23" s="61"/>
      <c r="U23" s="63"/>
      <c r="V23" s="63"/>
      <c r="W23" s="59"/>
      <c r="X23" s="59"/>
      <c r="Y23" s="64"/>
    </row>
    <row r="24" spans="2:25" ht="12.75">
      <c r="B24" s="14">
        <v>11</v>
      </c>
      <c r="C24" s="58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66"/>
      <c r="P24" s="61"/>
      <c r="Q24" s="62"/>
      <c r="R24" s="61"/>
      <c r="S24" s="62"/>
      <c r="T24" s="61"/>
      <c r="U24" s="63"/>
      <c r="V24" s="63"/>
      <c r="W24" s="59"/>
      <c r="X24" s="59"/>
      <c r="Y24" s="64"/>
    </row>
    <row r="25" spans="2:28" s="69" customFormat="1" ht="12.75">
      <c r="B25" s="44">
        <v>12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45"/>
      <c r="X25" s="46"/>
      <c r="Y25" s="47"/>
      <c r="AA25" s="70">
        <f>SUM(C25:N25)</f>
        <v>0</v>
      </c>
      <c r="AB25" s="71"/>
    </row>
    <row r="26" spans="2:28" s="69" customFormat="1" ht="12.75" customHeight="1">
      <c r="B26" s="44">
        <v>13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84"/>
      <c r="X26" s="85"/>
      <c r="Y26" s="85"/>
      <c r="AA26" s="70">
        <f>SUM(C26:N26)</f>
        <v>0</v>
      </c>
      <c r="AB26" s="71"/>
    </row>
    <row r="27" spans="2:25" ht="12.75">
      <c r="B27" s="44">
        <v>14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9"/>
      <c r="Q27" s="65"/>
      <c r="R27" s="49"/>
      <c r="S27" s="65"/>
      <c r="T27" s="49"/>
      <c r="U27" s="50"/>
      <c r="V27" s="50"/>
      <c r="W27" s="45"/>
      <c r="X27" s="46"/>
      <c r="Y27" s="47"/>
    </row>
    <row r="28" spans="2:25" ht="12.75">
      <c r="B28" s="14">
        <v>15</v>
      </c>
      <c r="C28" s="58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66"/>
      <c r="P28" s="61"/>
      <c r="Q28" s="62"/>
      <c r="R28" s="61"/>
      <c r="S28" s="62"/>
      <c r="T28" s="61"/>
      <c r="U28" s="63"/>
      <c r="V28" s="63"/>
      <c r="W28" s="59"/>
      <c r="X28" s="59"/>
      <c r="Y28" s="64"/>
    </row>
    <row r="29" spans="2:25" ht="12.75">
      <c r="B29" s="15">
        <v>16</v>
      </c>
      <c r="C29" s="64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66"/>
      <c r="P29" s="61"/>
      <c r="Q29" s="62"/>
      <c r="R29" s="61"/>
      <c r="S29" s="62"/>
      <c r="T29" s="61"/>
      <c r="U29" s="63"/>
      <c r="V29" s="63"/>
      <c r="W29" s="59"/>
      <c r="X29" s="59"/>
      <c r="Y29" s="64"/>
    </row>
    <row r="30" spans="2:25" ht="12.75">
      <c r="B30" s="15">
        <v>17</v>
      </c>
      <c r="C30" s="64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66"/>
      <c r="P30" s="61"/>
      <c r="Q30" s="62"/>
      <c r="R30" s="61"/>
      <c r="S30" s="62"/>
      <c r="T30" s="61"/>
      <c r="U30" s="63"/>
      <c r="V30" s="63"/>
      <c r="W30" s="59"/>
      <c r="X30" s="59"/>
      <c r="Y30" s="64"/>
    </row>
    <row r="31" spans="2:28" s="69" customFormat="1" ht="12.75">
      <c r="B31" s="44">
        <v>18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84"/>
      <c r="X31" s="85"/>
      <c r="Y31" s="85"/>
      <c r="AA31" s="70"/>
      <c r="AB31" s="71"/>
    </row>
    <row r="32" spans="2:28" s="69" customFormat="1" ht="12.75" customHeight="1">
      <c r="B32" s="44">
        <v>19</v>
      </c>
      <c r="C32" s="53">
        <v>92.7384</v>
      </c>
      <c r="D32" s="53">
        <v>3.6694</v>
      </c>
      <c r="E32" s="53">
        <v>0.9302</v>
      </c>
      <c r="F32" s="53">
        <v>0.1171</v>
      </c>
      <c r="G32" s="53">
        <v>0.177</v>
      </c>
      <c r="H32" s="53">
        <v>0.0072</v>
      </c>
      <c r="I32" s="53">
        <v>0.0443</v>
      </c>
      <c r="J32" s="53">
        <v>0.0356</v>
      </c>
      <c r="K32" s="53">
        <v>0.052</v>
      </c>
      <c r="L32" s="53">
        <v>0.0099</v>
      </c>
      <c r="M32" s="53">
        <v>1.941</v>
      </c>
      <c r="N32" s="53">
        <v>0.2779</v>
      </c>
      <c r="O32" s="53">
        <v>0.7224</v>
      </c>
      <c r="P32" s="50">
        <v>34.51</v>
      </c>
      <c r="Q32" s="53">
        <v>8243</v>
      </c>
      <c r="R32" s="53">
        <v>38.23</v>
      </c>
      <c r="S32" s="53">
        <v>9130</v>
      </c>
      <c r="T32" s="53">
        <v>49.36</v>
      </c>
      <c r="U32" s="53"/>
      <c r="V32" s="53"/>
      <c r="W32" s="84"/>
      <c r="X32" s="85"/>
      <c r="Y32" s="85"/>
      <c r="AA32" s="70">
        <f>SUM(C32:N32)</f>
        <v>100.00000000000001</v>
      </c>
      <c r="AB32" s="71"/>
    </row>
    <row r="33" spans="2:25" ht="12.75">
      <c r="B33" s="15">
        <v>20</v>
      </c>
      <c r="C33" s="64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66"/>
      <c r="P33" s="61"/>
      <c r="Q33" s="62"/>
      <c r="R33" s="61"/>
      <c r="S33" s="62"/>
      <c r="T33" s="61"/>
      <c r="U33" s="63"/>
      <c r="V33" s="63"/>
      <c r="W33" s="59"/>
      <c r="X33" s="59"/>
      <c r="Y33" s="64"/>
    </row>
    <row r="34" spans="2:25" ht="12.75">
      <c r="B34" s="15">
        <v>21</v>
      </c>
      <c r="C34" s="64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66"/>
      <c r="P34" s="61"/>
      <c r="Q34" s="62"/>
      <c r="R34" s="61"/>
      <c r="S34" s="62"/>
      <c r="T34" s="61"/>
      <c r="U34" s="63"/>
      <c r="V34" s="63"/>
      <c r="W34" s="59"/>
      <c r="X34" s="59"/>
      <c r="Y34" s="64"/>
    </row>
    <row r="35" spans="2:28" s="69" customFormat="1" ht="12.75">
      <c r="B35" s="44">
        <v>22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83"/>
      <c r="Q35" s="53"/>
      <c r="R35" s="53"/>
      <c r="S35" s="53"/>
      <c r="T35" s="53"/>
      <c r="U35" s="53"/>
      <c r="V35" s="53"/>
      <c r="W35" s="82"/>
      <c r="X35" s="46"/>
      <c r="Y35" s="47"/>
      <c r="AA35" s="70">
        <f>SUM(C35:N35)</f>
        <v>0</v>
      </c>
      <c r="AB35" s="71"/>
    </row>
    <row r="36" spans="2:25" ht="12.75">
      <c r="B36" s="15">
        <v>23</v>
      </c>
      <c r="C36" s="64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66"/>
      <c r="P36" s="61"/>
      <c r="Q36" s="62"/>
      <c r="R36" s="61"/>
      <c r="S36" s="62"/>
      <c r="T36" s="61"/>
      <c r="U36" s="63"/>
      <c r="V36" s="63"/>
      <c r="W36" s="59"/>
      <c r="X36" s="59"/>
      <c r="Y36" s="64"/>
    </row>
    <row r="37" spans="2:25" ht="12.75">
      <c r="B37" s="15">
        <v>24</v>
      </c>
      <c r="C37" s="64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66"/>
      <c r="P37" s="61"/>
      <c r="Q37" s="62"/>
      <c r="R37" s="61"/>
      <c r="S37" s="62"/>
      <c r="T37" s="61"/>
      <c r="U37" s="63"/>
      <c r="V37" s="63"/>
      <c r="W37" s="59"/>
      <c r="X37" s="67"/>
      <c r="Y37" s="67"/>
    </row>
    <row r="38" spans="2:28" s="69" customFormat="1" ht="12.75">
      <c r="B38" s="44">
        <v>25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84"/>
      <c r="X38" s="85"/>
      <c r="Y38" s="85"/>
      <c r="AA38" s="70">
        <f>SUM(C38:N38)</f>
        <v>0</v>
      </c>
      <c r="AB38" s="71"/>
    </row>
    <row r="39" spans="2:28" s="69" customFormat="1" ht="12.75">
      <c r="B39" s="44">
        <v>26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9"/>
      <c r="Q39" s="65"/>
      <c r="R39" s="49"/>
      <c r="S39" s="50"/>
      <c r="T39" s="49"/>
      <c r="U39" s="86"/>
      <c r="V39" s="86"/>
      <c r="W39" s="82"/>
      <c r="X39" s="46"/>
      <c r="Y39" s="47"/>
      <c r="AA39" s="70">
        <f>SUM(C39:N39)</f>
        <v>0</v>
      </c>
      <c r="AB39" s="71"/>
    </row>
    <row r="40" spans="2:28" s="69" customFormat="1" ht="12.75" customHeight="1">
      <c r="B40" s="44">
        <v>27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87"/>
      <c r="Q40" s="53"/>
      <c r="R40" s="53"/>
      <c r="S40" s="53"/>
      <c r="T40" s="53"/>
      <c r="U40" s="53"/>
      <c r="V40" s="53"/>
      <c r="W40" s="84"/>
      <c r="X40" s="85"/>
      <c r="Y40" s="85"/>
      <c r="AA40" s="70">
        <f>SUM(C40:N40)</f>
        <v>0</v>
      </c>
      <c r="AB40" s="71"/>
    </row>
    <row r="41" spans="2:25" ht="12.75">
      <c r="B41" s="15">
        <v>28</v>
      </c>
      <c r="C41" s="64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66"/>
      <c r="P41" s="61"/>
      <c r="Q41" s="62"/>
      <c r="R41" s="61"/>
      <c r="S41" s="62"/>
      <c r="T41" s="61"/>
      <c r="U41" s="63"/>
      <c r="V41" s="63"/>
      <c r="W41" s="59"/>
      <c r="X41" s="59"/>
      <c r="Y41" s="64"/>
    </row>
    <row r="42" spans="2:25" ht="12.75">
      <c r="B42" s="15">
        <v>29</v>
      </c>
      <c r="C42" s="64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66"/>
      <c r="P42" s="61"/>
      <c r="Q42" s="62"/>
      <c r="R42" s="61"/>
      <c r="S42" s="62"/>
      <c r="T42" s="61"/>
      <c r="U42" s="63"/>
      <c r="V42" s="63"/>
      <c r="W42" s="59"/>
      <c r="X42" s="59"/>
      <c r="Y42" s="64"/>
    </row>
    <row r="43" spans="2:25" ht="12.75">
      <c r="B43" s="15">
        <v>30</v>
      </c>
      <c r="C43" s="64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66"/>
      <c r="P43" s="61"/>
      <c r="Q43" s="62"/>
      <c r="R43" s="61"/>
      <c r="S43" s="62"/>
      <c r="T43" s="61"/>
      <c r="U43" s="63"/>
      <c r="V43" s="63"/>
      <c r="W43" s="59"/>
      <c r="X43" s="59"/>
      <c r="Y43" s="64"/>
    </row>
    <row r="44" spans="2:25" ht="13.5" customHeight="1">
      <c r="B44" s="15">
        <v>31</v>
      </c>
      <c r="C44" s="64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66"/>
      <c r="P44" s="61"/>
      <c r="Q44" s="62"/>
      <c r="R44" s="61"/>
      <c r="S44" s="62"/>
      <c r="T44" s="68"/>
      <c r="U44" s="63"/>
      <c r="V44" s="63"/>
      <c r="W44" s="59"/>
      <c r="X44" s="59"/>
      <c r="Y44" s="64"/>
    </row>
    <row r="47" spans="3:29" s="1" customFormat="1" ht="15">
      <c r="C47" s="10" t="s">
        <v>47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 t="s">
        <v>56</v>
      </c>
      <c r="Q47" s="10"/>
      <c r="R47" s="10"/>
      <c r="S47" s="10"/>
      <c r="T47" s="72"/>
      <c r="U47" s="73"/>
      <c r="V47" s="73"/>
      <c r="W47" s="100">
        <v>42674</v>
      </c>
      <c r="X47" s="101"/>
      <c r="Y47" s="74"/>
      <c r="AC47" s="75"/>
    </row>
    <row r="48" spans="4:29" s="1" customFormat="1" ht="12.75">
      <c r="D48" s="1" t="s">
        <v>27</v>
      </c>
      <c r="M48" s="2" t="s">
        <v>0</v>
      </c>
      <c r="O48" s="2"/>
      <c r="P48" s="76" t="s">
        <v>29</v>
      </c>
      <c r="Q48" s="76"/>
      <c r="T48" s="2"/>
      <c r="W48" s="2"/>
      <c r="X48" s="2" t="s">
        <v>16</v>
      </c>
      <c r="AC48" s="75"/>
    </row>
    <row r="49" spans="3:29" s="1" customFormat="1" ht="18" customHeight="1">
      <c r="C49" s="10" t="s">
        <v>49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 t="s">
        <v>1</v>
      </c>
      <c r="P49" s="10" t="s">
        <v>57</v>
      </c>
      <c r="Q49" s="10"/>
      <c r="R49" s="10"/>
      <c r="S49" s="10"/>
      <c r="T49" s="10"/>
      <c r="U49" s="73"/>
      <c r="V49" s="73"/>
      <c r="W49" s="100">
        <v>42674</v>
      </c>
      <c r="X49" s="101"/>
      <c r="Y49" s="10"/>
      <c r="AC49" s="75"/>
    </row>
    <row r="50" spans="4:29" s="1" customFormat="1" ht="12.75">
      <c r="D50" s="1" t="s">
        <v>28</v>
      </c>
      <c r="M50" s="2" t="s">
        <v>0</v>
      </c>
      <c r="O50" s="2"/>
      <c r="P50" s="2" t="s">
        <v>29</v>
      </c>
      <c r="Q50" s="2"/>
      <c r="T50" s="2"/>
      <c r="W50" s="2"/>
      <c r="X50" s="1" t="s">
        <v>16</v>
      </c>
      <c r="AC50" s="75"/>
    </row>
  </sheetData>
  <sheetProtection/>
  <mergeCells count="31">
    <mergeCell ref="J11:J13"/>
    <mergeCell ref="K11:K13"/>
    <mergeCell ref="O10:T10"/>
    <mergeCell ref="C6:AA6"/>
    <mergeCell ref="Y10:Y13"/>
    <mergeCell ref="U10:U13"/>
    <mergeCell ref="D11:D13"/>
    <mergeCell ref="G11:G13"/>
    <mergeCell ref="O11:O13"/>
    <mergeCell ref="B8:Y8"/>
    <mergeCell ref="Q11:Q13"/>
    <mergeCell ref="R11:R13"/>
    <mergeCell ref="C11:C13"/>
    <mergeCell ref="W47:X47"/>
    <mergeCell ref="W49:X49"/>
    <mergeCell ref="E11:E13"/>
    <mergeCell ref="I11:I13"/>
    <mergeCell ref="T11:T13"/>
    <mergeCell ref="M11:M13"/>
    <mergeCell ref="F11:F13"/>
    <mergeCell ref="H11:H13"/>
    <mergeCell ref="C10:N10"/>
    <mergeCell ref="L11:L13"/>
    <mergeCell ref="B7:Y7"/>
    <mergeCell ref="B10:B13"/>
    <mergeCell ref="V10:V13"/>
    <mergeCell ref="S11:S13"/>
    <mergeCell ref="N11:N13"/>
    <mergeCell ref="X10:X13"/>
    <mergeCell ref="W10:W13"/>
    <mergeCell ref="P11:P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zoomScale="84" zoomScaleNormal="84" zoomScaleSheetLayoutView="78" workbookViewId="0" topLeftCell="B5">
      <selection activeCell="I44" sqref="I44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10.25390625" style="0" customWidth="1"/>
    <col min="4" max="4" width="11.00390625" style="0" customWidth="1"/>
    <col min="5" max="5" width="10.375" style="0" customWidth="1"/>
    <col min="6" max="6" width="10.125" style="0" customWidth="1"/>
    <col min="7" max="7" width="11.00390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9" s="34" customFormat="1" ht="15">
      <c r="B1" s="54" t="s">
        <v>30</v>
      </c>
      <c r="C1" s="54"/>
      <c r="D1" s="54"/>
      <c r="E1" s="54"/>
      <c r="F1" s="54"/>
      <c r="G1" s="54"/>
      <c r="H1" s="54"/>
      <c r="I1" s="55"/>
      <c r="J1" s="55"/>
      <c r="AC1" s="56"/>
    </row>
    <row r="2" spans="2:29" s="34" customFormat="1" ht="15">
      <c r="B2" s="54" t="s">
        <v>44</v>
      </c>
      <c r="C2" s="54"/>
      <c r="D2" s="54"/>
      <c r="E2" s="54"/>
      <c r="F2" s="54"/>
      <c r="G2" s="54"/>
      <c r="H2" s="54"/>
      <c r="I2" s="55"/>
      <c r="J2" s="55"/>
      <c r="AC2" s="56"/>
    </row>
    <row r="3" spans="2:29" s="34" customFormat="1" ht="15">
      <c r="B3" s="57" t="s">
        <v>45</v>
      </c>
      <c r="C3" s="54"/>
      <c r="D3" s="54"/>
      <c r="E3" s="54"/>
      <c r="F3" s="54"/>
      <c r="G3" s="54"/>
      <c r="H3" s="54"/>
      <c r="I3" s="55"/>
      <c r="J3" s="55"/>
      <c r="K3" s="36"/>
      <c r="L3" s="36"/>
      <c r="M3" s="36"/>
      <c r="N3" s="36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C3" s="56"/>
    </row>
    <row r="4" spans="2:25" ht="12.75">
      <c r="B4" s="35"/>
      <c r="C4" s="35"/>
      <c r="D4" s="35"/>
      <c r="E4" s="35"/>
      <c r="F4" s="35"/>
      <c r="G4" s="35"/>
      <c r="H4" s="35"/>
      <c r="I4" s="34"/>
      <c r="J4" s="36"/>
      <c r="K4" s="36"/>
      <c r="L4" s="36"/>
      <c r="M4" s="36"/>
      <c r="N4" s="36"/>
      <c r="O4" s="37"/>
      <c r="P4" s="37"/>
      <c r="Q4" s="37"/>
      <c r="R4" s="37"/>
      <c r="S4" s="37"/>
      <c r="T4" s="37"/>
      <c r="U4" s="37"/>
      <c r="V4" s="37"/>
      <c r="W4" s="37"/>
      <c r="X4" s="37"/>
      <c r="Y4" s="3"/>
    </row>
    <row r="5" spans="2:25" ht="15">
      <c r="B5" s="34"/>
      <c r="C5" s="114" t="s">
        <v>35</v>
      </c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8"/>
    </row>
    <row r="6" spans="2:25" ht="18" customHeight="1">
      <c r="B6" s="123" t="s">
        <v>61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</row>
    <row r="7" spans="2:25" ht="18" customHeight="1">
      <c r="B7" s="115" t="s">
        <v>59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9"/>
    </row>
    <row r="8" spans="2:25" ht="18" customHeight="1"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9"/>
    </row>
    <row r="9" spans="2:25" ht="24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20"/>
    </row>
    <row r="10" spans="2:26" ht="30" customHeight="1">
      <c r="B10" s="95" t="s">
        <v>26</v>
      </c>
      <c r="C10" s="90" t="s">
        <v>39</v>
      </c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108" t="s">
        <v>40</v>
      </c>
      <c r="X10" s="111" t="s">
        <v>42</v>
      </c>
      <c r="Y10" s="21"/>
      <c r="Z10"/>
    </row>
    <row r="11" spans="2:26" ht="48.75" customHeight="1">
      <c r="B11" s="96"/>
      <c r="C11" s="99" t="s">
        <v>50</v>
      </c>
      <c r="D11" s="93" t="s">
        <v>51</v>
      </c>
      <c r="E11" s="93" t="s">
        <v>52</v>
      </c>
      <c r="F11" s="93" t="s">
        <v>53</v>
      </c>
      <c r="G11" s="93" t="s">
        <v>54</v>
      </c>
      <c r="H11" s="93"/>
      <c r="I11" s="93"/>
      <c r="J11" s="93"/>
      <c r="K11" s="93"/>
      <c r="L11" s="93"/>
      <c r="M11" s="95"/>
      <c r="N11" s="95"/>
      <c r="O11" s="95"/>
      <c r="P11" s="95"/>
      <c r="Q11" s="95"/>
      <c r="R11" s="95"/>
      <c r="S11" s="95"/>
      <c r="T11" s="95"/>
      <c r="U11" s="95"/>
      <c r="V11" s="120"/>
      <c r="W11" s="108"/>
      <c r="X11" s="112"/>
      <c r="Y11" s="21"/>
      <c r="Z11"/>
    </row>
    <row r="12" spans="2:26" ht="15.75" customHeight="1">
      <c r="B12" s="96"/>
      <c r="C12" s="99"/>
      <c r="D12" s="93"/>
      <c r="E12" s="93"/>
      <c r="F12" s="93"/>
      <c r="G12" s="93"/>
      <c r="H12" s="93"/>
      <c r="I12" s="93"/>
      <c r="J12" s="93"/>
      <c r="K12" s="93"/>
      <c r="L12" s="93"/>
      <c r="M12" s="96"/>
      <c r="N12" s="96"/>
      <c r="O12" s="96"/>
      <c r="P12" s="96"/>
      <c r="Q12" s="96"/>
      <c r="R12" s="96"/>
      <c r="S12" s="96"/>
      <c r="T12" s="96"/>
      <c r="U12" s="96"/>
      <c r="V12" s="121"/>
      <c r="W12" s="108"/>
      <c r="X12" s="112"/>
      <c r="Y12" s="21"/>
      <c r="Z12"/>
    </row>
    <row r="13" spans="2:26" ht="30" customHeight="1">
      <c r="B13" s="97"/>
      <c r="C13" s="99"/>
      <c r="D13" s="93"/>
      <c r="E13" s="93"/>
      <c r="F13" s="93"/>
      <c r="G13" s="93"/>
      <c r="H13" s="93"/>
      <c r="I13" s="93"/>
      <c r="J13" s="93"/>
      <c r="K13" s="93"/>
      <c r="L13" s="93"/>
      <c r="M13" s="98"/>
      <c r="N13" s="98"/>
      <c r="O13" s="98"/>
      <c r="P13" s="98"/>
      <c r="Q13" s="98"/>
      <c r="R13" s="98"/>
      <c r="S13" s="98"/>
      <c r="T13" s="98"/>
      <c r="U13" s="98"/>
      <c r="V13" s="122"/>
      <c r="W13" s="108"/>
      <c r="X13" s="113"/>
      <c r="Y13" s="21"/>
      <c r="Z13"/>
    </row>
    <row r="14" spans="2:27" ht="15.75" customHeight="1">
      <c r="B14" s="14">
        <v>1</v>
      </c>
      <c r="C14" s="77">
        <v>15838.84</v>
      </c>
      <c r="D14" s="77">
        <v>119.54</v>
      </c>
      <c r="E14" s="77">
        <v>3912.4</v>
      </c>
      <c r="F14" s="77">
        <v>1278.49</v>
      </c>
      <c r="G14" s="77">
        <v>1554.17</v>
      </c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1">
        <f>SUM(C14:V14)</f>
        <v>22703.440000000002</v>
      </c>
      <c r="X14" s="39">
        <v>34.66</v>
      </c>
      <c r="Y14" s="22"/>
      <c r="Z14" s="110" t="s">
        <v>43</v>
      </c>
      <c r="AA14" s="110"/>
    </row>
    <row r="15" spans="2:27" ht="15.75">
      <c r="B15" s="14">
        <v>2</v>
      </c>
      <c r="C15" s="77">
        <v>14668.8</v>
      </c>
      <c r="D15" s="77">
        <v>53.92</v>
      </c>
      <c r="E15" s="77">
        <v>3453.19</v>
      </c>
      <c r="F15" s="77">
        <v>1186.88</v>
      </c>
      <c r="G15" s="77">
        <v>1376.1</v>
      </c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1">
        <f aca="true" t="shared" si="0" ref="W15:W43">SUM(C15:V15)</f>
        <v>20738.89</v>
      </c>
      <c r="X15" s="29">
        <f>IF(Паспорт!P15&gt;0,Паспорт!P15,X14)</f>
        <v>34.66</v>
      </c>
      <c r="Y15" s="22"/>
      <c r="Z15" s="110"/>
      <c r="AA15" s="110"/>
    </row>
    <row r="16" spans="2:27" ht="15.75">
      <c r="B16" s="14">
        <v>3</v>
      </c>
      <c r="C16" s="77">
        <v>14630.88</v>
      </c>
      <c r="D16" s="77">
        <v>96.56</v>
      </c>
      <c r="E16" s="77">
        <v>3456.35</v>
      </c>
      <c r="F16" s="77">
        <v>1155.39</v>
      </c>
      <c r="G16" s="77">
        <v>1391.98</v>
      </c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1">
        <f t="shared" si="0"/>
        <v>20731.159999999996</v>
      </c>
      <c r="X16" s="29">
        <f>IF(Паспорт!P16&gt;0,Паспорт!P16,X15)</f>
        <v>34.66</v>
      </c>
      <c r="Y16" s="22"/>
      <c r="Z16" s="110"/>
      <c r="AA16" s="110"/>
    </row>
    <row r="17" spans="2:27" ht="15.75">
      <c r="B17" s="14">
        <v>4</v>
      </c>
      <c r="C17" s="77">
        <v>14137.81</v>
      </c>
      <c r="D17" s="77">
        <v>57.89</v>
      </c>
      <c r="E17" s="77">
        <v>3123.87</v>
      </c>
      <c r="F17" s="77">
        <v>1103.92</v>
      </c>
      <c r="G17" s="77">
        <v>1167.37</v>
      </c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1">
        <f t="shared" si="0"/>
        <v>19590.859999999997</v>
      </c>
      <c r="X17" s="29">
        <f>IF(Паспорт!P17&gt;0,Паспорт!P17,X16)</f>
        <v>34.8</v>
      </c>
      <c r="Y17" s="22"/>
      <c r="Z17" s="110"/>
      <c r="AA17" s="110"/>
    </row>
    <row r="18" spans="2:27" ht="15.75">
      <c r="B18" s="14">
        <v>5</v>
      </c>
      <c r="C18" s="77">
        <v>14049.03</v>
      </c>
      <c r="D18" s="77">
        <v>58.1</v>
      </c>
      <c r="E18" s="77">
        <v>3192.26</v>
      </c>
      <c r="F18" s="77">
        <v>1078.7</v>
      </c>
      <c r="G18" s="77">
        <v>1143.51</v>
      </c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1">
        <f t="shared" si="0"/>
        <v>19521.6</v>
      </c>
      <c r="X18" s="29">
        <f>IF(Паспорт!P18&gt;0,Паспорт!P18,X17)</f>
        <v>34.8</v>
      </c>
      <c r="Y18" s="22"/>
      <c r="Z18" s="110"/>
      <c r="AA18" s="110"/>
    </row>
    <row r="19" spans="2:27" ht="15.75" customHeight="1">
      <c r="B19" s="14">
        <v>6</v>
      </c>
      <c r="C19" s="77">
        <v>16116.03</v>
      </c>
      <c r="D19" s="77">
        <v>73.72</v>
      </c>
      <c r="E19" s="77">
        <v>3617.75</v>
      </c>
      <c r="F19" s="77">
        <v>1143.34</v>
      </c>
      <c r="G19" s="77">
        <v>1262.38</v>
      </c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1">
        <f t="shared" si="0"/>
        <v>22213.22</v>
      </c>
      <c r="X19" s="29">
        <f>IF(Паспорт!P19&gt;0,Паспорт!P19,X18)</f>
        <v>34.8</v>
      </c>
      <c r="Y19" s="22"/>
      <c r="Z19" s="110"/>
      <c r="AA19" s="110"/>
    </row>
    <row r="20" spans="2:27" ht="15.75">
      <c r="B20" s="14">
        <v>7</v>
      </c>
      <c r="C20" s="77">
        <v>15963.2</v>
      </c>
      <c r="D20" s="77">
        <v>70.55</v>
      </c>
      <c r="E20" s="77">
        <v>3461.35</v>
      </c>
      <c r="F20" s="77">
        <v>1096.79</v>
      </c>
      <c r="G20" s="77">
        <v>1120.98</v>
      </c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1">
        <f t="shared" si="0"/>
        <v>21712.87</v>
      </c>
      <c r="X20" s="29">
        <f>IF(Паспорт!P20&gt;0,Паспорт!P20,X19)</f>
        <v>34.8</v>
      </c>
      <c r="Y20" s="22"/>
      <c r="Z20" s="110"/>
      <c r="AA20" s="110"/>
    </row>
    <row r="21" spans="2:27" ht="15.75">
      <c r="B21" s="14">
        <v>8</v>
      </c>
      <c r="C21" s="77">
        <v>18137.79</v>
      </c>
      <c r="D21" s="77">
        <v>128.42</v>
      </c>
      <c r="E21" s="77">
        <v>3938.45</v>
      </c>
      <c r="F21" s="77">
        <v>1207.26</v>
      </c>
      <c r="G21" s="77">
        <v>1603.82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1">
        <f t="shared" si="0"/>
        <v>25015.739999999998</v>
      </c>
      <c r="X21" s="29">
        <f>IF(Паспорт!P21&gt;0,Паспорт!P21,X20)</f>
        <v>34.8</v>
      </c>
      <c r="Y21" s="22"/>
      <c r="Z21" s="110"/>
      <c r="AA21" s="110"/>
    </row>
    <row r="22" spans="2:26" ht="15" customHeight="1">
      <c r="B22" s="14">
        <v>9</v>
      </c>
      <c r="C22" s="77">
        <v>17062.21</v>
      </c>
      <c r="D22" s="77">
        <v>217.06</v>
      </c>
      <c r="E22" s="77">
        <v>4543.46</v>
      </c>
      <c r="F22" s="77">
        <v>1317.74</v>
      </c>
      <c r="G22" s="77">
        <v>2110.87</v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1">
        <f t="shared" si="0"/>
        <v>25251.34</v>
      </c>
      <c r="X22" s="29">
        <f>IF(Паспорт!P22&gt;0,Паспорт!P22,X21)</f>
        <v>34.8</v>
      </c>
      <c r="Y22" s="22"/>
      <c r="Z22" s="27"/>
    </row>
    <row r="23" spans="2:26" ht="15.75">
      <c r="B23" s="14">
        <v>10</v>
      </c>
      <c r="C23" s="77">
        <v>17560.5</v>
      </c>
      <c r="D23" s="77">
        <v>163.72</v>
      </c>
      <c r="E23" s="77">
        <v>4669.34</v>
      </c>
      <c r="F23" s="77">
        <v>1340.77</v>
      </c>
      <c r="G23" s="77">
        <v>1858.27</v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1">
        <f t="shared" si="0"/>
        <v>25592.600000000002</v>
      </c>
      <c r="X23" s="29">
        <f>IF(Паспорт!P23&gt;0,Паспорт!P23,X22)</f>
        <v>34.8</v>
      </c>
      <c r="Y23" s="22"/>
      <c r="Z23" s="27"/>
    </row>
    <row r="24" spans="2:26" ht="15.75">
      <c r="B24" s="14">
        <v>11</v>
      </c>
      <c r="C24" s="77">
        <v>19761.73</v>
      </c>
      <c r="D24" s="77">
        <v>364.63</v>
      </c>
      <c r="E24" s="77">
        <v>5521.97</v>
      </c>
      <c r="F24" s="77">
        <v>1429.31</v>
      </c>
      <c r="G24" s="77">
        <v>2175.16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1">
        <f t="shared" si="0"/>
        <v>29252.800000000003</v>
      </c>
      <c r="X24" s="29">
        <f>IF(Паспорт!P24&gt;0,Паспорт!P24,X23)</f>
        <v>34.8</v>
      </c>
      <c r="Y24" s="22"/>
      <c r="Z24" s="27"/>
    </row>
    <row r="25" spans="2:26" ht="15.75">
      <c r="B25" s="14">
        <v>12</v>
      </c>
      <c r="C25" s="77">
        <v>23583.18</v>
      </c>
      <c r="D25" s="77">
        <v>437.67</v>
      </c>
      <c r="E25" s="77">
        <v>7014.5</v>
      </c>
      <c r="F25" s="77">
        <v>1704.36</v>
      </c>
      <c r="G25" s="77">
        <v>2726.88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1">
        <f t="shared" si="0"/>
        <v>35466.59</v>
      </c>
      <c r="X25" s="29">
        <f>IF(Паспорт!P25&gt;0,Паспорт!P25,X24)</f>
        <v>34.8</v>
      </c>
      <c r="Y25" s="22"/>
      <c r="Z25" s="27"/>
    </row>
    <row r="26" spans="2:26" ht="15.75">
      <c r="B26" s="14">
        <v>13</v>
      </c>
      <c r="C26" s="77">
        <v>32675.79</v>
      </c>
      <c r="D26" s="77">
        <v>617.45</v>
      </c>
      <c r="E26" s="77">
        <v>9502.19</v>
      </c>
      <c r="F26" s="77">
        <v>2119.28</v>
      </c>
      <c r="G26" s="77">
        <v>3797.69</v>
      </c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1">
        <f t="shared" si="0"/>
        <v>48712.4</v>
      </c>
      <c r="X26" s="29">
        <f>IF(Паспорт!P26&gt;0,Паспорт!P26,X25)</f>
        <v>34.8</v>
      </c>
      <c r="Y26" s="22"/>
      <c r="Z26" s="27"/>
    </row>
    <row r="27" spans="2:26" ht="15.75">
      <c r="B27" s="14">
        <v>14</v>
      </c>
      <c r="C27" s="77">
        <v>31857.09</v>
      </c>
      <c r="D27" s="77">
        <v>689.11</v>
      </c>
      <c r="E27" s="77">
        <v>10413.27</v>
      </c>
      <c r="F27" s="77">
        <v>2247.27</v>
      </c>
      <c r="G27" s="77">
        <v>4034.49</v>
      </c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1">
        <f t="shared" si="0"/>
        <v>49241.229999999996</v>
      </c>
      <c r="X27" s="29">
        <f>IF(Паспорт!P27&gt;0,Паспорт!P27,X26)</f>
        <v>34.8</v>
      </c>
      <c r="Y27" s="22"/>
      <c r="Z27" s="27"/>
    </row>
    <row r="28" spans="2:26" ht="15.75">
      <c r="B28" s="14">
        <v>15</v>
      </c>
      <c r="C28" s="77">
        <v>34349.53</v>
      </c>
      <c r="D28" s="77">
        <v>724.48</v>
      </c>
      <c r="E28" s="77">
        <v>11102.23</v>
      </c>
      <c r="F28" s="77">
        <v>2420.52</v>
      </c>
      <c r="G28" s="77">
        <v>4253.94</v>
      </c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1">
        <f t="shared" si="0"/>
        <v>52850.700000000004</v>
      </c>
      <c r="X28" s="29">
        <f>IF(Паспорт!P28&gt;0,Паспорт!P28,X27)</f>
        <v>34.8</v>
      </c>
      <c r="Y28" s="22"/>
      <c r="Z28" s="27"/>
    </row>
    <row r="29" spans="2:26" ht="15.75">
      <c r="B29" s="15">
        <v>16</v>
      </c>
      <c r="C29" s="77">
        <v>33721.2</v>
      </c>
      <c r="D29" s="77">
        <v>701.32</v>
      </c>
      <c r="E29" s="77">
        <v>11194.36</v>
      </c>
      <c r="F29" s="77">
        <v>2276.92</v>
      </c>
      <c r="G29" s="77">
        <v>4258.24</v>
      </c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1">
        <f t="shared" si="0"/>
        <v>52152.03999999999</v>
      </c>
      <c r="X29" s="29">
        <f>IF(Паспорт!P29&gt;0,Паспорт!P29,X28)</f>
        <v>34.8</v>
      </c>
      <c r="Y29" s="22"/>
      <c r="Z29" s="27"/>
    </row>
    <row r="30" spans="2:26" ht="15.75">
      <c r="B30" s="15">
        <v>17</v>
      </c>
      <c r="C30" s="77">
        <v>36460.55</v>
      </c>
      <c r="D30" s="77">
        <v>819.83</v>
      </c>
      <c r="E30" s="77">
        <v>11574.94</v>
      </c>
      <c r="F30" s="77">
        <v>2556.37</v>
      </c>
      <c r="G30" s="77">
        <v>4285.99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1">
        <f t="shared" si="0"/>
        <v>55697.68000000001</v>
      </c>
      <c r="X30" s="29">
        <f>IF(Паспорт!P30&gt;0,Паспорт!P30,X29)</f>
        <v>34.8</v>
      </c>
      <c r="Y30" s="22"/>
      <c r="Z30" s="27"/>
    </row>
    <row r="31" spans="2:26" ht="15.75">
      <c r="B31" s="15">
        <v>18</v>
      </c>
      <c r="C31" s="77">
        <v>38996.81</v>
      </c>
      <c r="D31" s="77">
        <v>933.83</v>
      </c>
      <c r="E31" s="77">
        <v>11811.37</v>
      </c>
      <c r="F31" s="77">
        <v>2455.78</v>
      </c>
      <c r="G31" s="77">
        <v>4319.88</v>
      </c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1">
        <f t="shared" si="0"/>
        <v>58517.67</v>
      </c>
      <c r="X31" s="29">
        <f>IF(Паспорт!P31&gt;0,Паспорт!P31,X30)</f>
        <v>34.8</v>
      </c>
      <c r="Y31" s="22"/>
      <c r="Z31" s="27"/>
    </row>
    <row r="32" spans="2:26" ht="15.75">
      <c r="B32" s="15">
        <v>19</v>
      </c>
      <c r="C32" s="77">
        <v>40943.71</v>
      </c>
      <c r="D32" s="77">
        <v>1020.61</v>
      </c>
      <c r="E32" s="77">
        <v>13244.18</v>
      </c>
      <c r="F32" s="77">
        <v>2472.17</v>
      </c>
      <c r="G32" s="77">
        <v>4715.32</v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1">
        <f t="shared" si="0"/>
        <v>62395.99</v>
      </c>
      <c r="X32" s="29">
        <f>IF(Паспорт!P32&gt;0,Паспорт!P32,X31)</f>
        <v>34.51</v>
      </c>
      <c r="Y32" s="22"/>
      <c r="Z32" s="27"/>
    </row>
    <row r="33" spans="2:26" ht="15.75">
      <c r="B33" s="15">
        <v>20</v>
      </c>
      <c r="C33" s="77">
        <v>41210.62</v>
      </c>
      <c r="D33" s="77">
        <v>977.57</v>
      </c>
      <c r="E33" s="77">
        <v>12562.21</v>
      </c>
      <c r="F33" s="77">
        <v>2520.68</v>
      </c>
      <c r="G33" s="77">
        <v>4549.56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1">
        <f t="shared" si="0"/>
        <v>61820.64</v>
      </c>
      <c r="X33" s="29">
        <f>IF(Паспорт!P33&gt;0,Паспорт!P33,X32)</f>
        <v>34.51</v>
      </c>
      <c r="Y33" s="22"/>
      <c r="Z33" s="27"/>
    </row>
    <row r="34" spans="2:26" ht="15.75">
      <c r="B34" s="15">
        <v>21</v>
      </c>
      <c r="C34" s="77">
        <v>40548.82</v>
      </c>
      <c r="D34" s="77">
        <v>899.99</v>
      </c>
      <c r="E34" s="77">
        <v>12653.33</v>
      </c>
      <c r="F34" s="77">
        <v>2405.85</v>
      </c>
      <c r="G34" s="77">
        <v>4648.34</v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1">
        <f t="shared" si="0"/>
        <v>61156.33</v>
      </c>
      <c r="X34" s="29">
        <f>IF(Паспорт!P34&gt;0,Паспорт!P34,X33)</f>
        <v>34.51</v>
      </c>
      <c r="Y34" s="22"/>
      <c r="Z34" s="27"/>
    </row>
    <row r="35" spans="2:26" ht="15.75">
      <c r="B35" s="15">
        <v>22</v>
      </c>
      <c r="C35" s="77">
        <v>40914.27</v>
      </c>
      <c r="D35" s="77">
        <v>926.85</v>
      </c>
      <c r="E35" s="77">
        <v>12665.07</v>
      </c>
      <c r="F35" s="77">
        <v>2507.86</v>
      </c>
      <c r="G35" s="77">
        <v>4824.9</v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1">
        <f t="shared" si="0"/>
        <v>61838.95</v>
      </c>
      <c r="X35" s="29">
        <f>IF(Паспорт!P35&gt;0,Паспорт!P35,X34)</f>
        <v>34.51</v>
      </c>
      <c r="Y35" s="22"/>
      <c r="Z35" s="27"/>
    </row>
    <row r="36" spans="2:26" ht="15.75">
      <c r="B36" s="15">
        <v>23</v>
      </c>
      <c r="C36" s="77">
        <v>43602.35</v>
      </c>
      <c r="D36" s="77">
        <v>990.46</v>
      </c>
      <c r="E36" s="77">
        <v>13398.03</v>
      </c>
      <c r="F36" s="77">
        <v>2647.06</v>
      </c>
      <c r="G36" s="77">
        <v>4933.44</v>
      </c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1">
        <f t="shared" si="0"/>
        <v>65571.34</v>
      </c>
      <c r="X36" s="29">
        <f>IF(Паспорт!P36&gt;0,Паспорт!P36,X35)</f>
        <v>34.51</v>
      </c>
      <c r="Y36" s="22"/>
      <c r="Z36" s="27"/>
    </row>
    <row r="37" spans="2:26" ht="15.75">
      <c r="B37" s="15">
        <v>24</v>
      </c>
      <c r="C37" s="77">
        <v>44241.28</v>
      </c>
      <c r="D37" s="77">
        <v>959.79</v>
      </c>
      <c r="E37" s="77">
        <v>13282.98</v>
      </c>
      <c r="F37" s="77">
        <v>2613.46</v>
      </c>
      <c r="G37" s="77">
        <v>5037.92</v>
      </c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1">
        <f t="shared" si="0"/>
        <v>66135.43000000001</v>
      </c>
      <c r="X37" s="29">
        <f>IF(Паспорт!P37&gt;0,Паспорт!P37,X36)</f>
        <v>34.51</v>
      </c>
      <c r="Y37" s="22"/>
      <c r="Z37" s="27"/>
    </row>
    <row r="38" spans="2:26" ht="15.75">
      <c r="B38" s="15">
        <v>25</v>
      </c>
      <c r="C38" s="77">
        <v>46916.88</v>
      </c>
      <c r="D38" s="77">
        <v>1075.86</v>
      </c>
      <c r="E38" s="77">
        <v>14515.13</v>
      </c>
      <c r="F38" s="77">
        <v>2882.77</v>
      </c>
      <c r="G38" s="77">
        <v>5467.79</v>
      </c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1">
        <f t="shared" si="0"/>
        <v>70858.43</v>
      </c>
      <c r="X38" s="29">
        <f>IF(Паспорт!P38&gt;0,Паспорт!P38,X37)</f>
        <v>34.51</v>
      </c>
      <c r="Y38" s="22"/>
      <c r="Z38" s="27"/>
    </row>
    <row r="39" spans="2:26" ht="15.75">
      <c r="B39" s="15">
        <v>26</v>
      </c>
      <c r="C39" s="77">
        <v>48625.94</v>
      </c>
      <c r="D39" s="77">
        <v>1142.01</v>
      </c>
      <c r="E39" s="77">
        <v>15276.06</v>
      </c>
      <c r="F39" s="77">
        <v>3107.59</v>
      </c>
      <c r="G39" s="77">
        <v>5841.77</v>
      </c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1">
        <f t="shared" si="0"/>
        <v>73993.37000000001</v>
      </c>
      <c r="X39" s="29">
        <f>IF(Паспорт!P39&gt;0,Паспорт!P39,X38)</f>
        <v>34.51</v>
      </c>
      <c r="Y39" s="22"/>
      <c r="Z39" s="27"/>
    </row>
    <row r="40" spans="2:26" ht="15.75">
      <c r="B40" s="15">
        <v>27</v>
      </c>
      <c r="C40" s="77">
        <v>50992.55</v>
      </c>
      <c r="D40" s="77">
        <v>1147.23</v>
      </c>
      <c r="E40" s="77">
        <v>15386.33</v>
      </c>
      <c r="F40" s="77">
        <v>3107.54</v>
      </c>
      <c r="G40" s="77">
        <v>5789.96</v>
      </c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1">
        <f t="shared" si="0"/>
        <v>76423.61</v>
      </c>
      <c r="X40" s="29">
        <f>IF(Паспорт!P40&gt;0,Паспорт!P40,X39)</f>
        <v>34.51</v>
      </c>
      <c r="Y40" s="22"/>
      <c r="Z40" s="27"/>
    </row>
    <row r="41" spans="2:26" ht="15.75">
      <c r="B41" s="15">
        <v>28</v>
      </c>
      <c r="C41" s="77">
        <v>49855.27</v>
      </c>
      <c r="D41" s="77">
        <v>1087.17</v>
      </c>
      <c r="E41" s="77">
        <v>14981.97</v>
      </c>
      <c r="F41" s="77">
        <v>3085.73</v>
      </c>
      <c r="G41" s="77">
        <v>6078.8</v>
      </c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1">
        <f t="shared" si="0"/>
        <v>75088.93999999999</v>
      </c>
      <c r="X41" s="29">
        <f>IF(Паспорт!P41&gt;0,Паспорт!P41,X40)</f>
        <v>34.51</v>
      </c>
      <c r="Y41" s="22"/>
      <c r="Z41" s="27"/>
    </row>
    <row r="42" spans="2:26" ht="15.75" customHeight="1">
      <c r="B42" s="15">
        <v>29</v>
      </c>
      <c r="C42" s="77">
        <v>48764.34</v>
      </c>
      <c r="D42" s="77">
        <v>1091.19</v>
      </c>
      <c r="E42" s="77">
        <v>15677.53</v>
      </c>
      <c r="F42" s="77">
        <v>3297.64</v>
      </c>
      <c r="G42" s="77">
        <v>6494.23</v>
      </c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1">
        <f t="shared" si="0"/>
        <v>75324.93</v>
      </c>
      <c r="X42" s="29">
        <f>IF(Паспорт!P42&gt;0,Паспорт!P42,X41)</f>
        <v>34.51</v>
      </c>
      <c r="Y42" s="22"/>
      <c r="Z42" s="27"/>
    </row>
    <row r="43" spans="2:26" ht="16.5" customHeight="1">
      <c r="B43" s="15">
        <v>30</v>
      </c>
      <c r="C43" s="77">
        <v>43437.91</v>
      </c>
      <c r="D43" s="77">
        <v>1052.98</v>
      </c>
      <c r="E43" s="77">
        <v>13994.57</v>
      </c>
      <c r="F43" s="77">
        <v>2996.56</v>
      </c>
      <c r="G43" s="77">
        <v>5814.88</v>
      </c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1">
        <f t="shared" si="0"/>
        <v>67296.90000000001</v>
      </c>
      <c r="X43" s="29">
        <f>IF(Паспорт!P43&gt;0,Паспорт!P43,X42)</f>
        <v>34.51</v>
      </c>
      <c r="Y43" s="22"/>
      <c r="Z43" s="27"/>
    </row>
    <row r="44" spans="2:26" ht="18.75" customHeight="1">
      <c r="B44" s="15">
        <v>31</v>
      </c>
      <c r="C44" s="77">
        <v>46290</v>
      </c>
      <c r="D44" s="77">
        <v>1064.3</v>
      </c>
      <c r="E44" s="77">
        <v>14249.43</v>
      </c>
      <c r="F44" s="77">
        <v>3029.81</v>
      </c>
      <c r="G44" s="77">
        <v>5668.47</v>
      </c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1">
        <f>SUM(C44:V44)</f>
        <v>70302.01</v>
      </c>
      <c r="X44" s="29">
        <f>IF(Паспорт!P44&gt;0,Паспорт!P44,X43)</f>
        <v>34.51</v>
      </c>
      <c r="Y44" s="22"/>
      <c r="Z44" s="27"/>
    </row>
    <row r="45" spans="2:27" ht="66" customHeight="1">
      <c r="B45" s="15" t="s">
        <v>40</v>
      </c>
      <c r="C45" s="78">
        <f>SUM(C14:C44)</f>
        <v>995914.9100000001</v>
      </c>
      <c r="D45" s="78">
        <f>SUM(D14:D44)</f>
        <v>19763.809999999998</v>
      </c>
      <c r="E45" s="78">
        <f>SUM(E14:E44)</f>
        <v>297390.07</v>
      </c>
      <c r="F45" s="78">
        <f>SUM(F14:F44)</f>
        <v>65793.81</v>
      </c>
      <c r="G45" s="78">
        <f>SUM(G14:G44)</f>
        <v>114307.09999999999</v>
      </c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2">
        <f>SUM(W14:W44)</f>
        <v>1493169.7</v>
      </c>
      <c r="X45" s="30">
        <f>SUMPRODUCT(X14:X44,W14:W44)/SUM(W14:W44)</f>
        <v>34.6214775715714</v>
      </c>
      <c r="Y45" s="26"/>
      <c r="Z45" s="109" t="s">
        <v>41</v>
      </c>
      <c r="AA45" s="109"/>
    </row>
    <row r="46" spans="2:26" ht="14.25" customHeight="1" hidden="1">
      <c r="B46" s="7">
        <v>31</v>
      </c>
      <c r="C46" s="9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23"/>
      <c r="Z46"/>
    </row>
    <row r="47" spans="3:26" ht="12.75"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24"/>
      <c r="Z47"/>
    </row>
    <row r="48" spans="3:4" ht="12.75">
      <c r="C48" s="1"/>
      <c r="D48" s="1"/>
    </row>
    <row r="49" spans="3:29" ht="15">
      <c r="C49" s="10" t="s">
        <v>47</v>
      </c>
      <c r="D49" s="10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 t="s">
        <v>48</v>
      </c>
      <c r="Q49" s="11"/>
      <c r="R49" s="11"/>
      <c r="S49" s="11"/>
      <c r="T49" s="51"/>
      <c r="U49" s="52"/>
      <c r="V49" s="88" t="s">
        <v>63</v>
      </c>
      <c r="W49" s="80"/>
      <c r="X49" s="81"/>
      <c r="Y49" s="79"/>
      <c r="Z49"/>
      <c r="AC49" s="6"/>
    </row>
    <row r="50" spans="3:25" ht="12.75">
      <c r="C50" s="1"/>
      <c r="D50" s="1" t="s">
        <v>37</v>
      </c>
      <c r="O50" s="2"/>
      <c r="P50" s="13" t="s">
        <v>29</v>
      </c>
      <c r="Q50" s="13"/>
      <c r="T50" t="s">
        <v>0</v>
      </c>
      <c r="V50" t="s">
        <v>16</v>
      </c>
      <c r="Y50" s="2"/>
    </row>
    <row r="51" spans="3:25" ht="18" customHeight="1">
      <c r="C51" s="10" t="s">
        <v>36</v>
      </c>
      <c r="D51" s="10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 t="s">
        <v>1</v>
      </c>
      <c r="P51" s="11" t="s">
        <v>55</v>
      </c>
      <c r="Q51" s="11"/>
      <c r="R51" s="11"/>
      <c r="S51" s="11"/>
      <c r="T51" s="11"/>
      <c r="U51" s="11"/>
      <c r="V51" s="88" t="s">
        <v>63</v>
      </c>
      <c r="W51" s="11"/>
      <c r="X51" s="11"/>
      <c r="Y51" s="25"/>
    </row>
    <row r="52" spans="3:25" ht="12.75">
      <c r="C52" s="1"/>
      <c r="D52" s="1" t="s">
        <v>38</v>
      </c>
      <c r="O52" s="2"/>
      <c r="P52" s="12" t="s">
        <v>29</v>
      </c>
      <c r="Q52" s="12"/>
      <c r="T52" t="s">
        <v>0</v>
      </c>
      <c r="V52" t="s">
        <v>16</v>
      </c>
      <c r="Y52" s="2"/>
    </row>
  </sheetData>
  <sheetProtection/>
  <mergeCells count="31">
    <mergeCell ref="J11:J13"/>
    <mergeCell ref="S11:S13"/>
    <mergeCell ref="C10:V10"/>
    <mergeCell ref="M11:M13"/>
    <mergeCell ref="C47:X47"/>
    <mergeCell ref="L11:L13"/>
    <mergeCell ref="V11:V13"/>
    <mergeCell ref="N11:N13"/>
    <mergeCell ref="O11:O13"/>
    <mergeCell ref="R11:R13"/>
    <mergeCell ref="D11:D13"/>
    <mergeCell ref="Q11:Q13"/>
    <mergeCell ref="X10:X13"/>
    <mergeCell ref="P11:P13"/>
    <mergeCell ref="C5:X5"/>
    <mergeCell ref="B7:X7"/>
    <mergeCell ref="B8:X8"/>
    <mergeCell ref="B10:B13"/>
    <mergeCell ref="I11:I13"/>
    <mergeCell ref="B6:Y6"/>
    <mergeCell ref="C11:C13"/>
    <mergeCell ref="K11:K13"/>
    <mergeCell ref="U11:U13"/>
    <mergeCell ref="W10:W13"/>
    <mergeCell ref="Z45:AA45"/>
    <mergeCell ref="E11:E13"/>
    <mergeCell ref="F11:F13"/>
    <mergeCell ref="G11:G13"/>
    <mergeCell ref="H11:H13"/>
    <mergeCell ref="Z14:AA21"/>
    <mergeCell ref="T11:T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Исаев Вадим Сергеевич</cp:lastModifiedBy>
  <cp:lastPrinted>2016-09-30T08:34:35Z</cp:lastPrinted>
  <dcterms:created xsi:type="dcterms:W3CDTF">2010-01-29T08:37:16Z</dcterms:created>
  <dcterms:modified xsi:type="dcterms:W3CDTF">2016-11-01T09:15:39Z</dcterms:modified>
  <cp:category/>
  <cp:version/>
  <cp:contentType/>
  <cp:contentStatus/>
</cp:coreProperties>
</file>