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<sst xmlns="http://schemas.openxmlformats.org/spreadsheetml/2006/main" count="81" uniqueCount="66">
  <si>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</si>
  <si>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</si>
  <si>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</si>
  <si>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</si>
  <si>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</si>
  <si>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</si>
  <si>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</si>
  <si>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</si>
  <si>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</si>
  <si>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</si>
  <si>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</si>
  <si>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</si>
  <si>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</si>
  <si>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</si>
  <si>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</si>
  <si>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</si>
  <si>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</si>
  <si>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</si>
  <si>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</si>
  <si>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</si>
  <si>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</si>
  <si>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</si>
  <si>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</si>
  <si>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</si>
  <si>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</si>
  <si>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</si>
  <si>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</si>
  <si>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</si>
  <si>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</si>
  <si>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</si>
  <si>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</si>
  <si>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</si>
  <si>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</si>
  <si>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</si>
  <si>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</si>
  <si>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</si>
  <si>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</si>
  <si>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</si>
  <si>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</si>
  <si>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</si>
  <si>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</si>
  <si>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</si>
  <si>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</si>
  <si>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</si>
  <si>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</si>
  <si>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</si>
  <si>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</si>
  <si>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</si>
  <si>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</si>
  <si>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</si>
  <si>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</si>
  <si>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Победа,Федчине,Чабанівка,Підгорівка,Нова Астрахань</t>
    </r>
  </si>
  <si>
    <t>ГРСПобеда</t>
  </si>
  <si>
    <t xml:space="preserve"> ГРС Федчино</t>
  </si>
  <si>
    <t>ГРС Родина</t>
  </si>
  <si>
    <t xml:space="preserve">       переданого Сєвєродонецьким ЛВУМГ та прийнятого ПАТ "Луганськгаз"     по  ГРС Победа,Федчине,Родина,Підгорівка,Нова Астрахань</t>
  </si>
  <si>
    <t>ГРС Підгорівка</t>
  </si>
  <si>
    <t>Ісаєв В.С.</t>
  </si>
  <si>
    <t xml:space="preserve">Сєвєродонецьке ЛВУМГ </t>
  </si>
  <si>
    <t xml:space="preserve">      Ю.О.Головко </t>
  </si>
  <si>
    <t xml:space="preserve">     М.О.Єрьоменко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</si>
  <si>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</si>
  <si>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31.10.2016р.</t>
    </r>
  </si>
  <si>
    <t xml:space="preserve">    з газопроводу   Новопсков - Краматорськ      за період з   01.10.2016р. по 31.10.2016р.</t>
  </si>
  <si>
    <t>02.11.2016р.</t>
  </si>
  <si>
    <t>ГРС Нова Астрахань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</si>
</sst>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7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2" fontId="26" fillId="0" borderId="12" xfId="0" applyNumberFormat="1" applyFont="1" applyBorder="1" applyAlignment="1">
      <alignment horizontal="center" wrapText="1"/>
    </xf>
    <xf numFmtId="2" fontId="27" fillId="0" borderId="12" xfId="0" applyNumberFormat="1" applyFont="1" applyBorder="1" applyAlignment="1">
      <alignment horizontal="center" vertical="center" wrapText="1"/>
    </xf>
    <xf numFmtId="1" fontId="28" fillId="0" borderId="13" xfId="0" applyNumberFormat="1" applyFont="1" applyBorder="1" applyAlignment="1">
      <alignment horizontal="center" wrapText="1"/>
    </xf>
    <xf numFmtId="1" fontId="28" fillId="0" borderId="13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35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179" fontId="35" fillId="0" borderId="10" xfId="0" applyNumberFormat="1" applyFont="1" applyBorder="1" applyAlignment="1">
      <alignment horizontal="center"/>
    </xf>
    <xf numFmtId="179" fontId="35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35" fillId="0" borderId="10" xfId="0" applyNumberFormat="1" applyFont="1" applyBorder="1" applyAlignment="1">
      <alignment horizontal="center" wrapText="1"/>
    </xf>
    <xf numFmtId="1" fontId="35" fillId="0" borderId="10" xfId="0" applyNumberFormat="1" applyFont="1" applyBorder="1" applyAlignment="1">
      <alignment horizontal="center" wrapText="1"/>
    </xf>
    <xf numFmtId="177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wrapText="1"/>
    </xf>
    <xf numFmtId="2" fontId="35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0" fillId="0" borderId="24" xfId="0" applyFont="1" applyBorder="1" applyAlignment="1">
      <alignment horizontal="center" vertical="center" textRotation="90" wrapText="1"/>
    </xf>
    <xf numFmtId="0" fontId="40" fillId="0" borderId="25" xfId="0" applyFont="1" applyBorder="1" applyAlignment="1">
      <alignment horizontal="center" vertical="center" textRotation="90" wrapText="1"/>
    </xf>
    <xf numFmtId="0" fontId="40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4">
      <selection activeCell="W24" sqref="W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5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1" t="s">
        <v>45</v>
      </c>
      <c r="C2" s="41"/>
      <c r="D2" s="41"/>
      <c r="E2" s="41"/>
      <c r="F2" s="41"/>
      <c r="G2" s="41"/>
      <c r="H2" s="41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2" t="s">
        <v>46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32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47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.75">
      <c r="B6" s="1"/>
      <c r="C6" s="109" t="s">
        <v>18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10"/>
    </row>
    <row r="7" spans="2:29" s="43" customFormat="1" ht="18.75" customHeight="1">
      <c r="B7" s="115" t="s">
        <v>51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AC7" s="44"/>
    </row>
    <row r="8" spans="2:29" s="43" customFormat="1" ht="19.5" customHeight="1">
      <c r="B8" s="105" t="s">
        <v>62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AC8" s="44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101" t="s">
        <v>26</v>
      </c>
      <c r="C10" s="106" t="s">
        <v>17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06" t="s">
        <v>6</v>
      </c>
      <c r="P10" s="107"/>
      <c r="Q10" s="107"/>
      <c r="R10" s="107"/>
      <c r="S10" s="107"/>
      <c r="T10" s="107"/>
      <c r="U10" s="111" t="s">
        <v>22</v>
      </c>
      <c r="V10" s="101" t="s">
        <v>23</v>
      </c>
      <c r="W10" s="101" t="s">
        <v>35</v>
      </c>
      <c r="X10" s="101" t="s">
        <v>25</v>
      </c>
      <c r="Y10" s="101" t="s">
        <v>24</v>
      </c>
      <c r="Z10" s="3"/>
      <c r="AB10" s="5"/>
      <c r="AC10"/>
    </row>
    <row r="11" spans="2:29" ht="48.75" customHeight="1">
      <c r="B11" s="102"/>
      <c r="C11" s="118" t="s">
        <v>2</v>
      </c>
      <c r="D11" s="114" t="s">
        <v>3</v>
      </c>
      <c r="E11" s="114" t="s">
        <v>4</v>
      </c>
      <c r="F11" s="114" t="s">
        <v>5</v>
      </c>
      <c r="G11" s="114" t="s">
        <v>8</v>
      </c>
      <c r="H11" s="114" t="s">
        <v>9</v>
      </c>
      <c r="I11" s="114" t="s">
        <v>10</v>
      </c>
      <c r="J11" s="114" t="s">
        <v>11</v>
      </c>
      <c r="K11" s="114" t="s">
        <v>12</v>
      </c>
      <c r="L11" s="114" t="s">
        <v>13</v>
      </c>
      <c r="M11" s="101" t="s">
        <v>14</v>
      </c>
      <c r="N11" s="101" t="s">
        <v>15</v>
      </c>
      <c r="O11" s="101" t="s">
        <v>7</v>
      </c>
      <c r="P11" s="101" t="s">
        <v>19</v>
      </c>
      <c r="Q11" s="101" t="s">
        <v>33</v>
      </c>
      <c r="R11" s="101" t="s">
        <v>20</v>
      </c>
      <c r="S11" s="101" t="s">
        <v>34</v>
      </c>
      <c r="T11" s="101" t="s">
        <v>21</v>
      </c>
      <c r="U11" s="112"/>
      <c r="V11" s="102"/>
      <c r="W11" s="102"/>
      <c r="X11" s="102"/>
      <c r="Y11" s="102"/>
      <c r="Z11" s="3"/>
      <c r="AB11" s="5"/>
      <c r="AC11"/>
    </row>
    <row r="12" spans="2:29" ht="15.75" customHeight="1">
      <c r="B12" s="102"/>
      <c r="C12" s="118"/>
      <c r="D12" s="114"/>
      <c r="E12" s="114"/>
      <c r="F12" s="114"/>
      <c r="G12" s="114"/>
      <c r="H12" s="114"/>
      <c r="I12" s="114"/>
      <c r="J12" s="114"/>
      <c r="K12" s="114"/>
      <c r="L12" s="114"/>
      <c r="M12" s="102"/>
      <c r="N12" s="102"/>
      <c r="O12" s="102"/>
      <c r="P12" s="102"/>
      <c r="Q12" s="102"/>
      <c r="R12" s="102"/>
      <c r="S12" s="102"/>
      <c r="T12" s="102"/>
      <c r="U12" s="112"/>
      <c r="V12" s="102"/>
      <c r="W12" s="102"/>
      <c r="X12" s="102"/>
      <c r="Y12" s="102"/>
      <c r="Z12" s="3"/>
      <c r="AB12" s="5"/>
      <c r="AC12"/>
    </row>
    <row r="13" spans="2:29" ht="30" customHeight="1">
      <c r="B13" s="103"/>
      <c r="C13" s="118"/>
      <c r="D13" s="114"/>
      <c r="E13" s="114"/>
      <c r="F13" s="114"/>
      <c r="G13" s="114"/>
      <c r="H13" s="114"/>
      <c r="I13" s="114"/>
      <c r="J13" s="114"/>
      <c r="K13" s="114"/>
      <c r="L13" s="114"/>
      <c r="M13" s="104"/>
      <c r="N13" s="104"/>
      <c r="O13" s="104"/>
      <c r="P13" s="104"/>
      <c r="Q13" s="104"/>
      <c r="R13" s="104"/>
      <c r="S13" s="104"/>
      <c r="T13" s="104"/>
      <c r="U13" s="113"/>
      <c r="V13" s="104"/>
      <c r="W13" s="104"/>
      <c r="X13" s="104"/>
      <c r="Y13" s="104"/>
      <c r="Z13" s="3"/>
      <c r="AB13" s="5"/>
      <c r="AC13"/>
    </row>
    <row r="14" spans="2:29" ht="12.75" customHeight="1">
      <c r="B14" s="85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SUM(D14:N14,P14)</f>
        <v>0</v>
      </c>
      <c r="AB14" s="28" t="str">
        <f>IF(AA14=100,"ОК"," ")</f>
        <v> </v>
      </c>
      <c r="AC14"/>
    </row>
    <row r="15" spans="2:29" ht="12.75" customHeight="1">
      <c r="B15" s="85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90"/>
      <c r="V15" s="90"/>
      <c r="W15" s="88"/>
      <c r="X15" s="89"/>
      <c r="Y15" s="89"/>
      <c r="AA15" s="4">
        <f>SUM(D15:N15,P15)</f>
        <v>0</v>
      </c>
      <c r="AB15" s="28" t="str">
        <f>IF(AA15=100,"ОК"," ")</f>
        <v> </v>
      </c>
      <c r="AC15"/>
    </row>
    <row r="16" spans="2:28" s="71" customFormat="1" ht="12.75">
      <c r="B16" s="58">
        <v>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1"/>
      <c r="T16" s="49"/>
      <c r="U16" s="51"/>
      <c r="V16" s="51"/>
      <c r="W16" s="88"/>
      <c r="X16" s="89"/>
      <c r="Y16" s="89"/>
      <c r="AA16" s="72">
        <f>SUM(C16:N16)</f>
        <v>0</v>
      </c>
      <c r="AB16" s="73"/>
    </row>
    <row r="17" spans="2:28" s="74" customFormat="1" ht="12.75">
      <c r="B17" s="58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5"/>
      <c r="T17" s="53"/>
      <c r="U17" s="90"/>
      <c r="V17" s="90"/>
      <c r="W17" s="88"/>
      <c r="X17" s="89"/>
      <c r="Y17" s="89"/>
      <c r="AA17" s="72">
        <f>SUM(C17:N17)</f>
        <v>0</v>
      </c>
      <c r="AB17" s="76"/>
    </row>
    <row r="18" spans="2:28" s="71" customFormat="1" ht="12.75">
      <c r="B18" s="58">
        <v>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49"/>
      <c r="S18" s="51"/>
      <c r="T18" s="49"/>
      <c r="U18" s="51"/>
      <c r="V18" s="51"/>
      <c r="W18" s="88"/>
      <c r="X18" s="89"/>
      <c r="Y18" s="89"/>
      <c r="AA18" s="72">
        <f>SUM(C18:N18)</f>
        <v>0</v>
      </c>
      <c r="AB18" s="73"/>
    </row>
    <row r="19" spans="2:28" s="97" customFormat="1" ht="12.75" customHeight="1">
      <c r="B19" s="93">
        <v>6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  <c r="Q19" s="96"/>
      <c r="R19" s="95"/>
      <c r="S19" s="90"/>
      <c r="T19" s="95"/>
      <c r="U19" s="90"/>
      <c r="V19" s="90"/>
      <c r="W19" s="88"/>
      <c r="X19" s="89"/>
      <c r="Y19" s="89"/>
      <c r="AA19" s="98">
        <f>SUM(C19:N19)</f>
        <v>0</v>
      </c>
      <c r="AB19" s="99"/>
    </row>
    <row r="20" spans="2:28" s="71" customFormat="1" ht="12.75" customHeight="1">
      <c r="B20" s="58"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1"/>
      <c r="T20" s="49"/>
      <c r="U20" s="51"/>
      <c r="V20" s="51"/>
      <c r="W20" s="45"/>
      <c r="X20" s="46"/>
      <c r="Y20" s="47"/>
      <c r="AA20" s="72">
        <f>SUM(C20:N20)</f>
        <v>0</v>
      </c>
      <c r="AB20" s="73"/>
    </row>
    <row r="21" spans="2:27" ht="12.75" customHeight="1">
      <c r="B21" s="85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4">
        <f aca="true" t="shared" si="0" ref="AA21:AA44">SUM(D21:N21,P21)</f>
        <v>0</v>
      </c>
    </row>
    <row r="22" spans="2:27" ht="12.75" customHeight="1">
      <c r="B22" s="85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8"/>
      <c r="P22" s="63"/>
      <c r="Q22" s="64"/>
      <c r="R22" s="63"/>
      <c r="S22" s="64"/>
      <c r="T22" s="63"/>
      <c r="U22" s="65"/>
      <c r="V22" s="65"/>
      <c r="W22" s="69"/>
      <c r="X22" s="69"/>
      <c r="Y22" s="69"/>
      <c r="AA22" s="4">
        <f t="shared" si="0"/>
        <v>0</v>
      </c>
    </row>
    <row r="23" spans="2:27" ht="12.75" customHeight="1">
      <c r="B23" s="85">
        <v>10</v>
      </c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3"/>
      <c r="Q23" s="64"/>
      <c r="R23" s="63"/>
      <c r="S23" s="64"/>
      <c r="T23" s="63"/>
      <c r="U23" s="65"/>
      <c r="V23" s="65"/>
      <c r="W23" s="61"/>
      <c r="X23" s="61"/>
      <c r="Y23" s="66"/>
      <c r="AA23" s="4">
        <f t="shared" si="0"/>
        <v>0</v>
      </c>
    </row>
    <row r="24" spans="2:28" s="97" customFormat="1" ht="12.75" customHeight="1">
      <c r="B24" s="93">
        <v>11</v>
      </c>
      <c r="C24" s="94">
        <v>89.4738</v>
      </c>
      <c r="D24" s="94">
        <v>3.6367</v>
      </c>
      <c r="E24" s="94">
        <v>1.3835</v>
      </c>
      <c r="F24" s="94">
        <v>0.1845</v>
      </c>
      <c r="G24" s="94">
        <v>0.3498</v>
      </c>
      <c r="H24" s="94">
        <v>0.0114</v>
      </c>
      <c r="I24" s="94">
        <v>0.0922</v>
      </c>
      <c r="J24" s="94">
        <v>0.0812</v>
      </c>
      <c r="K24" s="94">
        <v>0.1259</v>
      </c>
      <c r="L24" s="94">
        <v>0.0112</v>
      </c>
      <c r="M24" s="94">
        <v>3.1293</v>
      </c>
      <c r="N24" s="94">
        <v>1.5205</v>
      </c>
      <c r="O24" s="94">
        <v>0.7566</v>
      </c>
      <c r="P24" s="49">
        <v>34.31</v>
      </c>
      <c r="Q24" s="96">
        <v>8194</v>
      </c>
      <c r="R24" s="95">
        <v>37.98</v>
      </c>
      <c r="S24" s="90">
        <v>9071</v>
      </c>
      <c r="T24" s="95">
        <v>47.92</v>
      </c>
      <c r="U24" s="90">
        <v>-7.2</v>
      </c>
      <c r="V24" s="55">
        <v>-4.5</v>
      </c>
      <c r="W24" s="88" t="s">
        <v>61</v>
      </c>
      <c r="X24" s="89">
        <v>0.007</v>
      </c>
      <c r="Y24" s="89">
        <v>0.0001</v>
      </c>
      <c r="AA24" s="98">
        <f>SUM(C24:N24)</f>
        <v>100</v>
      </c>
      <c r="AB24" s="99"/>
    </row>
    <row r="25" spans="2:27" ht="12.75" customHeight="1">
      <c r="B25" s="85">
        <v>12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3"/>
      <c r="Q25" s="64"/>
      <c r="R25" s="63"/>
      <c r="S25" s="64"/>
      <c r="T25" s="63"/>
      <c r="U25" s="65"/>
      <c r="V25" s="65"/>
      <c r="W25" s="61"/>
      <c r="X25" s="61"/>
      <c r="Y25" s="66"/>
      <c r="AA25" s="4">
        <f t="shared" si="0"/>
        <v>0</v>
      </c>
    </row>
    <row r="26" spans="2:27" ht="12.75" customHeight="1">
      <c r="B26" s="85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3"/>
      <c r="Q26" s="64"/>
      <c r="R26" s="63"/>
      <c r="S26" s="64"/>
      <c r="T26" s="63"/>
      <c r="U26" s="65"/>
      <c r="V26" s="65"/>
      <c r="W26" s="61"/>
      <c r="X26" s="61"/>
      <c r="Y26" s="66"/>
      <c r="AA26" s="4">
        <f t="shared" si="0"/>
        <v>0</v>
      </c>
    </row>
    <row r="27" spans="2:27" ht="12.75" customHeight="1">
      <c r="B27" s="67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5"/>
      <c r="X27" s="46"/>
      <c r="Y27" s="47"/>
      <c r="AA27" s="4">
        <f t="shared" si="0"/>
        <v>0</v>
      </c>
    </row>
    <row r="28" spans="2:28" s="74" customFormat="1" ht="12.75" customHeight="1">
      <c r="B28" s="58">
        <v>15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5"/>
      <c r="T28" s="53"/>
      <c r="U28" s="55"/>
      <c r="V28" s="55"/>
      <c r="W28" s="88"/>
      <c r="X28" s="89"/>
      <c r="Y28" s="89"/>
      <c r="AA28" s="72">
        <f>SUM(C28:N28)</f>
        <v>0</v>
      </c>
      <c r="AB28" s="76"/>
    </row>
    <row r="29" spans="2:27" ht="12.75" customHeight="1">
      <c r="B29" s="6">
        <v>16</v>
      </c>
      <c r="C29" s="6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3"/>
      <c r="Q29" s="64"/>
      <c r="R29" s="63"/>
      <c r="S29" s="64"/>
      <c r="T29" s="63"/>
      <c r="U29" s="65"/>
      <c r="V29" s="65"/>
      <c r="W29" s="61"/>
      <c r="X29" s="61"/>
      <c r="Y29" s="66"/>
      <c r="AA29" s="4">
        <f t="shared" si="0"/>
        <v>0</v>
      </c>
    </row>
    <row r="30" spans="2:28" s="74" customFormat="1" ht="12.75">
      <c r="B30" s="58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5"/>
      <c r="T30" s="53"/>
      <c r="U30" s="55"/>
      <c r="V30" s="55"/>
      <c r="W30" s="45"/>
      <c r="X30" s="55"/>
      <c r="Y30" s="55"/>
      <c r="AA30" s="72">
        <f>SUM(C30:N30)</f>
        <v>0</v>
      </c>
      <c r="AB30" s="76"/>
    </row>
    <row r="31" spans="2:28" s="74" customFormat="1" ht="12.75">
      <c r="B31" s="58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5"/>
      <c r="T31" s="53"/>
      <c r="U31" s="55"/>
      <c r="V31" s="55"/>
      <c r="W31" s="45"/>
      <c r="X31" s="55"/>
      <c r="Y31" s="55"/>
      <c r="AA31" s="75"/>
      <c r="AB31" s="76"/>
    </row>
    <row r="32" spans="2:28" s="74" customFormat="1" ht="12.75" customHeight="1">
      <c r="B32" s="58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5"/>
      <c r="T32" s="53"/>
      <c r="U32" s="55"/>
      <c r="V32" s="55"/>
      <c r="W32" s="59"/>
      <c r="X32" s="55"/>
      <c r="Y32" s="55"/>
      <c r="AA32" s="75"/>
      <c r="AB32" s="76"/>
    </row>
    <row r="33" spans="2:28" s="74" customFormat="1" ht="12.75">
      <c r="B33" s="58"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5"/>
      <c r="T33" s="53"/>
      <c r="U33" s="55"/>
      <c r="V33" s="55"/>
      <c r="W33" s="45"/>
      <c r="X33" s="55"/>
      <c r="Y33" s="55"/>
      <c r="AA33" s="72">
        <f>SUM(C33:N33)</f>
        <v>0</v>
      </c>
      <c r="AB33" s="76"/>
    </row>
    <row r="34" spans="2:27" ht="12.75" customHeight="1">
      <c r="B34" s="6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3"/>
      <c r="Q34" s="64"/>
      <c r="R34" s="63"/>
      <c r="S34" s="64"/>
      <c r="T34" s="63"/>
      <c r="U34" s="65"/>
      <c r="V34" s="65"/>
      <c r="W34" s="61"/>
      <c r="X34" s="61"/>
      <c r="Y34" s="66"/>
      <c r="AA34" s="4">
        <f t="shared" si="0"/>
        <v>0</v>
      </c>
    </row>
    <row r="35" spans="2:27" ht="12.75" customHeight="1">
      <c r="B35" s="6">
        <v>22</v>
      </c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3"/>
      <c r="Q35" s="64"/>
      <c r="R35" s="63"/>
      <c r="S35" s="64"/>
      <c r="T35" s="63"/>
      <c r="U35" s="65"/>
      <c r="V35" s="65"/>
      <c r="W35" s="61"/>
      <c r="X35" s="61"/>
      <c r="Y35" s="66"/>
      <c r="AA35" s="4">
        <f t="shared" si="0"/>
        <v>0</v>
      </c>
    </row>
    <row r="36" spans="2:28" s="74" customFormat="1" ht="12.75">
      <c r="B36" s="58"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5"/>
      <c r="T36" s="53"/>
      <c r="U36" s="91"/>
      <c r="V36" s="92"/>
      <c r="W36" s="45"/>
      <c r="X36" s="46"/>
      <c r="Y36" s="47"/>
      <c r="AA36" s="75">
        <f>SUM(C36:N36)</f>
        <v>0</v>
      </c>
      <c r="AB36" s="76"/>
    </row>
    <row r="37" spans="2:27" ht="12.75" customHeight="1">
      <c r="B37" s="6">
        <v>24</v>
      </c>
      <c r="C37" s="6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8"/>
      <c r="P37" s="63"/>
      <c r="Q37" s="64"/>
      <c r="R37" s="63"/>
      <c r="S37" s="64"/>
      <c r="T37" s="63"/>
      <c r="U37" s="65"/>
      <c r="V37" s="65"/>
      <c r="W37" s="61"/>
      <c r="X37" s="69"/>
      <c r="Y37" s="69"/>
      <c r="AA37" s="4">
        <f t="shared" si="0"/>
        <v>0</v>
      </c>
    </row>
    <row r="38" spans="2:27" ht="12.75" customHeight="1">
      <c r="B38" s="6">
        <v>25</v>
      </c>
      <c r="C38" s="6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8"/>
      <c r="P38" s="63"/>
      <c r="Q38" s="64"/>
      <c r="R38" s="63"/>
      <c r="S38" s="64"/>
      <c r="T38" s="63"/>
      <c r="U38" s="65"/>
      <c r="V38" s="65"/>
      <c r="W38" s="61"/>
      <c r="X38" s="61"/>
      <c r="Y38" s="66"/>
      <c r="AA38" s="4">
        <f t="shared" si="0"/>
        <v>0</v>
      </c>
    </row>
    <row r="39" spans="2:27" ht="12.75" customHeight="1">
      <c r="B39" s="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8"/>
      <c r="P39" s="63"/>
      <c r="Q39" s="64"/>
      <c r="R39" s="63"/>
      <c r="S39" s="64"/>
      <c r="T39" s="63"/>
      <c r="U39" s="65"/>
      <c r="V39" s="65"/>
      <c r="W39" s="61"/>
      <c r="X39" s="61"/>
      <c r="Y39" s="66"/>
      <c r="AA39" s="4">
        <f t="shared" si="0"/>
        <v>0</v>
      </c>
    </row>
    <row r="40" spans="2:28" s="74" customFormat="1" ht="12.75" customHeight="1">
      <c r="B40" s="58">
        <v>27</v>
      </c>
      <c r="C40" s="52">
        <v>88.5438</v>
      </c>
      <c r="D40" s="52">
        <v>3.5652</v>
      </c>
      <c r="E40" s="52">
        <v>1.5258</v>
      </c>
      <c r="F40" s="52">
        <v>0.1941</v>
      </c>
      <c r="G40" s="52">
        <v>0.3856</v>
      </c>
      <c r="H40" s="52">
        <v>0.0084</v>
      </c>
      <c r="I40" s="52">
        <v>0.0937</v>
      </c>
      <c r="J40" s="52">
        <v>0.0793</v>
      </c>
      <c r="K40" s="52">
        <v>0.0673</v>
      </c>
      <c r="L40" s="52">
        <v>0.011</v>
      </c>
      <c r="M40" s="52">
        <v>3.5888</v>
      </c>
      <c r="N40" s="52">
        <v>1.937</v>
      </c>
      <c r="O40" s="52">
        <v>0.764</v>
      </c>
      <c r="P40" s="53">
        <v>34.03</v>
      </c>
      <c r="Q40" s="54">
        <v>8127</v>
      </c>
      <c r="R40" s="53">
        <v>37.66</v>
      </c>
      <c r="S40" s="55">
        <v>8996</v>
      </c>
      <c r="T40" s="53">
        <v>47.29</v>
      </c>
      <c r="U40" s="55"/>
      <c r="V40" s="55"/>
      <c r="W40" s="45"/>
      <c r="X40" s="55"/>
      <c r="Y40" s="55"/>
      <c r="AA40" s="72">
        <f>SUM(C40:N40)</f>
        <v>100.00000000000001</v>
      </c>
      <c r="AB40" s="76"/>
    </row>
    <row r="41" spans="2:27" ht="12.75" customHeight="1">
      <c r="B41" s="6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8"/>
      <c r="P41" s="63"/>
      <c r="Q41" s="64"/>
      <c r="R41" s="63"/>
      <c r="S41" s="64"/>
      <c r="T41" s="63"/>
      <c r="U41" s="65"/>
      <c r="V41" s="65"/>
      <c r="W41" s="61"/>
      <c r="X41" s="61"/>
      <c r="Y41" s="66"/>
      <c r="AA41" s="4">
        <f t="shared" si="0"/>
        <v>0</v>
      </c>
    </row>
    <row r="42" spans="2:27" ht="12.75" customHeight="1">
      <c r="B42" s="6">
        <v>29</v>
      </c>
      <c r="C42" s="66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8"/>
      <c r="P42" s="63"/>
      <c r="Q42" s="64"/>
      <c r="R42" s="63"/>
      <c r="S42" s="64"/>
      <c r="T42" s="63"/>
      <c r="U42" s="65"/>
      <c r="V42" s="65"/>
      <c r="W42" s="61"/>
      <c r="X42" s="61"/>
      <c r="Y42" s="66"/>
      <c r="AA42" s="4">
        <f t="shared" si="0"/>
        <v>0</v>
      </c>
    </row>
    <row r="43" spans="2:27" ht="12.75" customHeight="1">
      <c r="B43" s="6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8"/>
      <c r="P43" s="63"/>
      <c r="Q43" s="64"/>
      <c r="R43" s="63"/>
      <c r="S43" s="64"/>
      <c r="T43" s="63"/>
      <c r="U43" s="65"/>
      <c r="V43" s="65"/>
      <c r="W43" s="61"/>
      <c r="X43" s="61"/>
      <c r="Y43" s="66"/>
      <c r="AA43" s="4">
        <f t="shared" si="0"/>
        <v>0</v>
      </c>
    </row>
    <row r="44" spans="2:27" ht="14.25" customHeight="1">
      <c r="B44" s="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8"/>
      <c r="P44" s="63"/>
      <c r="Q44" s="64"/>
      <c r="R44" s="63"/>
      <c r="S44" s="64"/>
      <c r="T44" s="70"/>
      <c r="U44" s="65"/>
      <c r="V44" s="65"/>
      <c r="W44" s="61"/>
      <c r="X44" s="61"/>
      <c r="Y44" s="66"/>
      <c r="AA44" s="4">
        <f t="shared" si="0"/>
        <v>0</v>
      </c>
    </row>
    <row r="46" spans="3:29" s="1" customFormat="1" ht="15">
      <c r="C46" s="9" t="s">
        <v>48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59</v>
      </c>
      <c r="Q46" s="9"/>
      <c r="R46" s="9"/>
      <c r="S46" s="9"/>
      <c r="T46" s="77"/>
      <c r="U46" s="78"/>
      <c r="V46" s="78"/>
      <c r="W46" s="116">
        <v>42674</v>
      </c>
      <c r="X46" s="117"/>
      <c r="Y46" s="79"/>
      <c r="AC46" s="80"/>
    </row>
    <row r="47" spans="4:29" s="1" customFormat="1" ht="12.75">
      <c r="D47" s="1" t="s">
        <v>27</v>
      </c>
      <c r="M47" s="2" t="s">
        <v>0</v>
      </c>
      <c r="O47" s="2"/>
      <c r="P47" s="81" t="s">
        <v>29</v>
      </c>
      <c r="Q47" s="81"/>
      <c r="T47" s="2"/>
      <c r="W47" s="2"/>
      <c r="X47" s="2" t="s">
        <v>16</v>
      </c>
      <c r="AC47" s="80"/>
    </row>
    <row r="48" spans="3:29" s="1" customFormat="1" ht="18" customHeight="1">
      <c r="C48" s="9" t="s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60</v>
      </c>
      <c r="Q48" s="9"/>
      <c r="R48" s="9"/>
      <c r="S48" s="9"/>
      <c r="T48" s="9"/>
      <c r="U48" s="78"/>
      <c r="V48" s="78"/>
      <c r="W48" s="116">
        <v>42674</v>
      </c>
      <c r="X48" s="117"/>
      <c r="Y48" s="9"/>
      <c r="AC48" s="80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0"/>
    </row>
  </sheetData>
  <sheetProtection/>
  <mergeCells count="31">
    <mergeCell ref="H11:H13"/>
    <mergeCell ref="S11:S13"/>
    <mergeCell ref="J11:J13"/>
    <mergeCell ref="X10:X13"/>
    <mergeCell ref="C11:C13"/>
    <mergeCell ref="W48:X48"/>
    <mergeCell ref="E11:E13"/>
    <mergeCell ref="I11:I13"/>
    <mergeCell ref="T11:T13"/>
    <mergeCell ref="M11:M13"/>
    <mergeCell ref="F11:F13"/>
    <mergeCell ref="B7:Y7"/>
    <mergeCell ref="Q11:Q13"/>
    <mergeCell ref="O10:T10"/>
    <mergeCell ref="R11:R13"/>
    <mergeCell ref="W46:X46"/>
    <mergeCell ref="K11:K13"/>
    <mergeCell ref="L11:L13"/>
    <mergeCell ref="W10:W13"/>
    <mergeCell ref="P11:P13"/>
    <mergeCell ref="V10:V13"/>
    <mergeCell ref="B10:B13"/>
    <mergeCell ref="N11:N13"/>
    <mergeCell ref="B8:Y8"/>
    <mergeCell ref="C10:N10"/>
    <mergeCell ref="C6:AA6"/>
    <mergeCell ref="Y10:Y13"/>
    <mergeCell ref="U10:U13"/>
    <mergeCell ref="D11:D13"/>
    <mergeCell ref="G11:G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0" zoomScaleNormal="80" zoomScaleSheetLayoutView="80" workbookViewId="0" topLeftCell="A25">
      <selection activeCell="W44" sqref="W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625" style="0" customWidth="1"/>
    <col min="4" max="4" width="12.00390625" style="0" customWidth="1"/>
    <col min="5" max="5" width="12.625" style="0" customWidth="1"/>
    <col min="6" max="6" width="13.125" style="0" customWidth="1"/>
    <col min="7" max="7" width="13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4" ht="12.75">
      <c r="B1" s="35" t="s">
        <v>30</v>
      </c>
      <c r="C1" s="35"/>
      <c r="D1" s="35"/>
      <c r="E1" s="35"/>
      <c r="F1" s="35"/>
      <c r="G1" s="35"/>
      <c r="H1" s="3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ht="12.75">
      <c r="B2" s="35" t="s">
        <v>31</v>
      </c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5" ht="12.75">
      <c r="B3" s="36" t="s">
        <v>58</v>
      </c>
      <c r="C3" s="36"/>
      <c r="D3" s="36"/>
      <c r="E3" s="35"/>
      <c r="F3" s="35"/>
      <c r="G3" s="35"/>
      <c r="H3" s="35"/>
      <c r="I3" s="34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5"/>
      <c r="C4" s="35"/>
      <c r="D4" s="35"/>
      <c r="E4" s="35"/>
      <c r="F4" s="35"/>
      <c r="G4" s="35"/>
      <c r="H4" s="35"/>
      <c r="I4" s="34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4"/>
      <c r="C5" s="123" t="s">
        <v>36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7"/>
    </row>
    <row r="6" spans="2:25" ht="18" customHeight="1">
      <c r="B6" s="124" t="s">
        <v>55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9"/>
    </row>
    <row r="7" spans="2:25" ht="18" customHeight="1">
      <c r="B7" s="126" t="s">
        <v>63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8"/>
    </row>
    <row r="8" spans="2:25" ht="18" customHeight="1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101" t="s">
        <v>26</v>
      </c>
      <c r="C10" s="106" t="s">
        <v>40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28" t="s">
        <v>41</v>
      </c>
      <c r="X10" s="130" t="s">
        <v>43</v>
      </c>
      <c r="Y10" s="21"/>
      <c r="Z10"/>
    </row>
    <row r="11" spans="2:26" ht="48.75" customHeight="1">
      <c r="B11" s="102"/>
      <c r="C11" s="118" t="s">
        <v>52</v>
      </c>
      <c r="D11" s="114" t="s">
        <v>53</v>
      </c>
      <c r="E11" s="114" t="s">
        <v>54</v>
      </c>
      <c r="F11" s="114" t="s">
        <v>56</v>
      </c>
      <c r="G11" s="114" t="s">
        <v>65</v>
      </c>
      <c r="H11" s="114"/>
      <c r="I11" s="114"/>
      <c r="J11" s="114"/>
      <c r="K11" s="114"/>
      <c r="L11" s="114"/>
      <c r="M11" s="101"/>
      <c r="N11" s="101"/>
      <c r="O11" s="101"/>
      <c r="P11" s="101"/>
      <c r="Q11" s="101"/>
      <c r="R11" s="101"/>
      <c r="S11" s="101"/>
      <c r="T11" s="101"/>
      <c r="U11" s="101"/>
      <c r="V11" s="120"/>
      <c r="W11" s="128"/>
      <c r="X11" s="131"/>
      <c r="Y11" s="21"/>
      <c r="Z11"/>
    </row>
    <row r="12" spans="2:26" ht="15.75" customHeight="1">
      <c r="B12" s="102"/>
      <c r="C12" s="118"/>
      <c r="D12" s="114"/>
      <c r="E12" s="114"/>
      <c r="F12" s="114"/>
      <c r="G12" s="114"/>
      <c r="H12" s="114"/>
      <c r="I12" s="114"/>
      <c r="J12" s="114"/>
      <c r="K12" s="114"/>
      <c r="L12" s="114"/>
      <c r="M12" s="102"/>
      <c r="N12" s="102"/>
      <c r="O12" s="102"/>
      <c r="P12" s="102"/>
      <c r="Q12" s="102"/>
      <c r="R12" s="102"/>
      <c r="S12" s="102"/>
      <c r="T12" s="102"/>
      <c r="U12" s="102"/>
      <c r="V12" s="121"/>
      <c r="W12" s="128"/>
      <c r="X12" s="131"/>
      <c r="Y12" s="21"/>
      <c r="Z12"/>
    </row>
    <row r="13" spans="2:26" ht="30" customHeight="1">
      <c r="B13" s="103"/>
      <c r="C13" s="118"/>
      <c r="D13" s="114"/>
      <c r="E13" s="114"/>
      <c r="F13" s="114"/>
      <c r="G13" s="114"/>
      <c r="H13" s="114"/>
      <c r="I13" s="114"/>
      <c r="J13" s="114"/>
      <c r="K13" s="114"/>
      <c r="L13" s="114"/>
      <c r="M13" s="104"/>
      <c r="N13" s="104"/>
      <c r="O13" s="104"/>
      <c r="P13" s="104"/>
      <c r="Q13" s="104"/>
      <c r="R13" s="104"/>
      <c r="S13" s="104"/>
      <c r="T13" s="104"/>
      <c r="U13" s="104"/>
      <c r="V13" s="122"/>
      <c r="W13" s="128"/>
      <c r="X13" s="132"/>
      <c r="Y13" s="21"/>
      <c r="Z13"/>
    </row>
    <row r="14" spans="2:27" ht="15.75" customHeight="1">
      <c r="B14" s="13">
        <v>1</v>
      </c>
      <c r="C14" s="82">
        <v>2834.1</v>
      </c>
      <c r="D14" s="82">
        <v>4146.92</v>
      </c>
      <c r="E14" s="82">
        <v>377.9</v>
      </c>
      <c r="F14" s="82">
        <v>7727.41</v>
      </c>
      <c r="G14" s="82">
        <v>3372.48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1">
        <f>SUM(C14:V14)</f>
        <v>18458.81</v>
      </c>
      <c r="X14" s="40">
        <v>33.96</v>
      </c>
      <c r="Y14" s="22"/>
      <c r="Z14" s="133" t="s">
        <v>44</v>
      </c>
      <c r="AA14" s="133"/>
    </row>
    <row r="15" spans="2:27" ht="15.75">
      <c r="B15" s="13">
        <v>2</v>
      </c>
      <c r="C15" s="82">
        <v>2576.75</v>
      </c>
      <c r="D15" s="82">
        <v>3228.56</v>
      </c>
      <c r="E15" s="82">
        <v>281.56</v>
      </c>
      <c r="F15" s="82">
        <v>6465.17</v>
      </c>
      <c r="G15" s="82">
        <v>2756.43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1">
        <f aca="true" t="shared" si="0" ref="W15:W43">SUM(C15:V15)</f>
        <v>15308.470000000001</v>
      </c>
      <c r="X15" s="29">
        <f>IF(Паспорт!P15&gt;0,Паспорт!P15,X14)</f>
        <v>33.96</v>
      </c>
      <c r="Y15" s="22"/>
      <c r="Z15" s="133"/>
      <c r="AA15" s="133"/>
    </row>
    <row r="16" spans="2:27" ht="15.75">
      <c r="B16" s="13">
        <v>3</v>
      </c>
      <c r="C16" s="82">
        <v>2177.57</v>
      </c>
      <c r="D16" s="82">
        <v>3443.15</v>
      </c>
      <c r="E16" s="82">
        <v>288.12</v>
      </c>
      <c r="F16" s="82">
        <v>6428.41</v>
      </c>
      <c r="G16" s="82">
        <v>2751.96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1">
        <f t="shared" si="0"/>
        <v>15089.21</v>
      </c>
      <c r="X16" s="29">
        <f>IF(Паспорт!P16&gt;0,Паспорт!P16,X15)</f>
        <v>33.96</v>
      </c>
      <c r="Y16" s="22"/>
      <c r="Z16" s="133"/>
      <c r="AA16" s="133"/>
    </row>
    <row r="17" spans="2:27" ht="15.75">
      <c r="B17" s="13">
        <v>4</v>
      </c>
      <c r="C17" s="82">
        <v>2045.93</v>
      </c>
      <c r="D17" s="82">
        <v>2761.85</v>
      </c>
      <c r="E17" s="82">
        <v>274.46</v>
      </c>
      <c r="F17" s="82">
        <v>5605.6</v>
      </c>
      <c r="G17" s="82">
        <v>2589.38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1">
        <f t="shared" si="0"/>
        <v>13277.220000000001</v>
      </c>
      <c r="X17" s="29">
        <f>IF(Паспорт!P17&gt;0,Паспорт!P17,X16)</f>
        <v>33.96</v>
      </c>
      <c r="Y17" s="22"/>
      <c r="Z17" s="133"/>
      <c r="AA17" s="133"/>
    </row>
    <row r="18" spans="2:27" ht="15.75">
      <c r="B18" s="13">
        <v>5</v>
      </c>
      <c r="C18" s="82">
        <v>2338.18</v>
      </c>
      <c r="D18" s="82">
        <v>3308.6</v>
      </c>
      <c r="E18" s="82">
        <v>220.08</v>
      </c>
      <c r="F18" s="82">
        <v>6008.74</v>
      </c>
      <c r="G18" s="82">
        <v>2653.17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1">
        <f t="shared" si="0"/>
        <v>14528.769999999999</v>
      </c>
      <c r="X18" s="29">
        <f>IF(Паспорт!P18&gt;0,Паспорт!P18,X17)</f>
        <v>33.96</v>
      </c>
      <c r="Y18" s="22"/>
      <c r="Z18" s="133"/>
      <c r="AA18" s="133"/>
    </row>
    <row r="19" spans="2:27" ht="15.75" customHeight="1">
      <c r="B19" s="13">
        <v>6</v>
      </c>
      <c r="C19" s="82">
        <v>2137.33</v>
      </c>
      <c r="D19" s="82">
        <v>3370.62</v>
      </c>
      <c r="E19" s="82">
        <v>314.01</v>
      </c>
      <c r="F19" s="82">
        <v>6420.83</v>
      </c>
      <c r="G19" s="82">
        <v>2737.61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1">
        <f t="shared" si="0"/>
        <v>14980.400000000001</v>
      </c>
      <c r="X19" s="29">
        <f>IF(Паспорт!P19&gt;0,Паспорт!P19,X18)</f>
        <v>33.96</v>
      </c>
      <c r="Y19" s="22"/>
      <c r="Z19" s="133"/>
      <c r="AA19" s="133"/>
    </row>
    <row r="20" spans="2:27" ht="15.75">
      <c r="B20" s="13">
        <v>7</v>
      </c>
      <c r="C20" s="82">
        <v>2584.8</v>
      </c>
      <c r="D20" s="82">
        <v>3415.34</v>
      </c>
      <c r="E20" s="82">
        <v>225.08</v>
      </c>
      <c r="F20" s="82">
        <v>6701.04</v>
      </c>
      <c r="G20" s="82">
        <v>3182.51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1">
        <f t="shared" si="0"/>
        <v>16108.77</v>
      </c>
      <c r="X20" s="29">
        <f>IF(Паспорт!P20&gt;0,Паспорт!P20,X19)</f>
        <v>33.96</v>
      </c>
      <c r="Y20" s="22"/>
      <c r="Z20" s="133"/>
      <c r="AA20" s="133"/>
    </row>
    <row r="21" spans="2:27" ht="15.75">
      <c r="B21" s="13">
        <v>8</v>
      </c>
      <c r="C21" s="82">
        <v>2630.77</v>
      </c>
      <c r="D21" s="82">
        <v>4413.5</v>
      </c>
      <c r="E21" s="82">
        <v>319.09</v>
      </c>
      <c r="F21" s="82">
        <v>8361.4</v>
      </c>
      <c r="G21" s="82">
        <v>3709.83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1">
        <f t="shared" si="0"/>
        <v>19434.59</v>
      </c>
      <c r="X21" s="29">
        <f>IF(Паспорт!P21&gt;0,Паспорт!P21,X20)</f>
        <v>33.96</v>
      </c>
      <c r="Y21" s="22"/>
      <c r="Z21" s="133"/>
      <c r="AA21" s="133"/>
    </row>
    <row r="22" spans="2:26" ht="15" customHeight="1">
      <c r="B22" s="13">
        <v>9</v>
      </c>
      <c r="C22" s="82">
        <v>3464.21</v>
      </c>
      <c r="D22" s="82">
        <v>5501.22</v>
      </c>
      <c r="E22" s="82">
        <v>475.91</v>
      </c>
      <c r="F22" s="82">
        <v>10742.79</v>
      </c>
      <c r="G22" s="82">
        <v>3846.93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1">
        <f t="shared" si="0"/>
        <v>24031.06</v>
      </c>
      <c r="X22" s="29">
        <f>IF(Паспорт!P22&gt;0,Паспорт!P22,X21)</f>
        <v>33.96</v>
      </c>
      <c r="Y22" s="22"/>
      <c r="Z22" s="27"/>
    </row>
    <row r="23" spans="2:26" ht="15.75">
      <c r="B23" s="13">
        <v>10</v>
      </c>
      <c r="C23" s="82">
        <v>3798.88</v>
      </c>
      <c r="D23" s="82">
        <v>5002.91</v>
      </c>
      <c r="E23" s="82">
        <v>384.42</v>
      </c>
      <c r="F23" s="82">
        <v>9742.69</v>
      </c>
      <c r="G23" s="82">
        <v>3871.33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1">
        <f t="shared" si="0"/>
        <v>22800.230000000003</v>
      </c>
      <c r="X23" s="29">
        <f>IF(Паспорт!P23&gt;0,Паспорт!P23,X22)</f>
        <v>33.96</v>
      </c>
      <c r="Y23" s="22"/>
      <c r="Z23" s="27"/>
    </row>
    <row r="24" spans="2:26" ht="15.75">
      <c r="B24" s="13">
        <v>11</v>
      </c>
      <c r="C24" s="82">
        <v>4109.27</v>
      </c>
      <c r="D24" s="82">
        <v>6434.23</v>
      </c>
      <c r="E24" s="82">
        <v>477.2</v>
      </c>
      <c r="F24" s="82">
        <v>11899.21</v>
      </c>
      <c r="G24" s="82">
        <v>4154.77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1">
        <f t="shared" si="0"/>
        <v>27074.68</v>
      </c>
      <c r="X24" s="29">
        <f>IF(Паспорт!P24&gt;0,Паспорт!P24,X23)</f>
        <v>34.31</v>
      </c>
      <c r="Y24" s="22"/>
      <c r="Z24" s="27"/>
    </row>
    <row r="25" spans="2:26" ht="15.75">
      <c r="B25" s="13">
        <v>12</v>
      </c>
      <c r="C25" s="82">
        <v>3430.44</v>
      </c>
      <c r="D25" s="82">
        <v>7499.49</v>
      </c>
      <c r="E25" s="82">
        <v>668.83</v>
      </c>
      <c r="F25" s="82">
        <v>15124.2</v>
      </c>
      <c r="G25" s="82">
        <v>4992.18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1">
        <f t="shared" si="0"/>
        <v>31715.14</v>
      </c>
      <c r="X25" s="29">
        <f>IF(Паспорт!P25&gt;0,Паспорт!P25,X24)</f>
        <v>34.31</v>
      </c>
      <c r="Y25" s="22"/>
      <c r="Z25" s="27"/>
    </row>
    <row r="26" spans="2:26" ht="15.75">
      <c r="B26" s="13">
        <v>13</v>
      </c>
      <c r="C26" s="82">
        <v>3480.77</v>
      </c>
      <c r="D26" s="82">
        <v>9709.85</v>
      </c>
      <c r="E26" s="82">
        <v>813.03</v>
      </c>
      <c r="F26" s="82">
        <v>20029.59</v>
      </c>
      <c r="G26" s="82">
        <v>6338.07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1">
        <f t="shared" si="0"/>
        <v>40371.310000000005</v>
      </c>
      <c r="X26" s="29">
        <f>IF(Паспорт!P26&gt;0,Паспорт!P26,X25)</f>
        <v>34.31</v>
      </c>
      <c r="Y26" s="22"/>
      <c r="Z26" s="27"/>
    </row>
    <row r="27" spans="2:26" ht="15.75">
      <c r="B27" s="13">
        <v>14</v>
      </c>
      <c r="C27" s="82">
        <v>3797.96</v>
      </c>
      <c r="D27" s="82">
        <v>10333.2</v>
      </c>
      <c r="E27" s="82">
        <v>841.06</v>
      </c>
      <c r="F27" s="82">
        <v>21007.96</v>
      </c>
      <c r="G27" s="82">
        <v>6867.66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1">
        <f t="shared" si="0"/>
        <v>42847.84</v>
      </c>
      <c r="X27" s="29">
        <f>IF(Паспорт!P27&gt;0,Паспорт!P27,X26)</f>
        <v>34.31</v>
      </c>
      <c r="Y27" s="22"/>
      <c r="Z27" s="27"/>
    </row>
    <row r="28" spans="2:26" ht="15.75">
      <c r="B28" s="13">
        <v>15</v>
      </c>
      <c r="C28" s="82">
        <v>4272.85</v>
      </c>
      <c r="D28" s="82">
        <v>10684.31</v>
      </c>
      <c r="E28" s="82">
        <v>881.2</v>
      </c>
      <c r="F28" s="82">
        <v>22417.21</v>
      </c>
      <c r="G28" s="82">
        <v>7125.08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1">
        <f t="shared" si="0"/>
        <v>45380.65</v>
      </c>
      <c r="X28" s="29">
        <f>IF(Паспорт!P28&gt;0,Паспорт!P28,X27)</f>
        <v>34.31</v>
      </c>
      <c r="Y28" s="22"/>
      <c r="Z28" s="27"/>
    </row>
    <row r="29" spans="2:26" ht="15.75">
      <c r="B29" s="14">
        <v>16</v>
      </c>
      <c r="C29" s="82">
        <v>4068.36</v>
      </c>
      <c r="D29" s="82">
        <v>10797.57</v>
      </c>
      <c r="E29" s="82">
        <v>853.93</v>
      </c>
      <c r="F29" s="82">
        <v>22488.68</v>
      </c>
      <c r="G29" s="82">
        <v>6816.48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1">
        <f t="shared" si="0"/>
        <v>45025.020000000004</v>
      </c>
      <c r="X29" s="29">
        <f>IF(Паспорт!P29&gt;0,Паспорт!P29,X28)</f>
        <v>34.31</v>
      </c>
      <c r="Y29" s="22"/>
      <c r="Z29" s="27"/>
    </row>
    <row r="30" spans="2:26" ht="15.75">
      <c r="B30" s="14">
        <v>17</v>
      </c>
      <c r="C30" s="82">
        <v>4586.81</v>
      </c>
      <c r="D30" s="82">
        <v>11299.32</v>
      </c>
      <c r="E30" s="82">
        <v>1049.07</v>
      </c>
      <c r="F30" s="82">
        <v>23666.95</v>
      </c>
      <c r="G30" s="82">
        <v>7480.97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1">
        <f t="shared" si="0"/>
        <v>48083.12</v>
      </c>
      <c r="X30" s="29">
        <f>IF(Паспорт!P30&gt;0,Паспорт!P30,X29)</f>
        <v>34.31</v>
      </c>
      <c r="Y30" s="22"/>
      <c r="Z30" s="27"/>
    </row>
    <row r="31" spans="2:26" ht="15.75">
      <c r="B31" s="14">
        <v>18</v>
      </c>
      <c r="C31" s="82">
        <v>5440.3</v>
      </c>
      <c r="D31" s="82">
        <v>11638.44</v>
      </c>
      <c r="E31" s="82">
        <v>932.66</v>
      </c>
      <c r="F31" s="82">
        <v>23988.35</v>
      </c>
      <c r="G31" s="82">
        <v>7716.71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1">
        <f t="shared" si="0"/>
        <v>49716.46</v>
      </c>
      <c r="X31" s="29">
        <f>IF(Паспорт!P31&gt;0,Паспорт!P31,X30)</f>
        <v>34.31</v>
      </c>
      <c r="Y31" s="22"/>
      <c r="Z31" s="27"/>
    </row>
    <row r="32" spans="2:26" ht="15.75">
      <c r="B32" s="14">
        <v>19</v>
      </c>
      <c r="C32" s="82">
        <v>7912.52</v>
      </c>
      <c r="D32" s="82">
        <v>12191.94</v>
      </c>
      <c r="E32" s="82">
        <v>1018.3</v>
      </c>
      <c r="F32" s="82">
        <v>24986.02</v>
      </c>
      <c r="G32" s="82">
        <v>8338.79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1">
        <f t="shared" si="0"/>
        <v>54447.57</v>
      </c>
      <c r="X32" s="29">
        <f>IF(Паспорт!P32&gt;0,Паспорт!P32,X31)</f>
        <v>34.31</v>
      </c>
      <c r="Y32" s="22"/>
      <c r="Z32" s="27"/>
    </row>
    <row r="33" spans="2:26" ht="15.75">
      <c r="B33" s="14">
        <v>20</v>
      </c>
      <c r="C33" s="82">
        <v>7612.61</v>
      </c>
      <c r="D33" s="82">
        <v>12267.24</v>
      </c>
      <c r="E33" s="82">
        <v>1055.54</v>
      </c>
      <c r="F33" s="82">
        <v>25681.79</v>
      </c>
      <c r="G33" s="82">
        <v>8351.96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1">
        <f t="shared" si="0"/>
        <v>54969.14</v>
      </c>
      <c r="X33" s="29">
        <f>IF(Паспорт!P33&gt;0,Паспорт!P33,X32)</f>
        <v>34.31</v>
      </c>
      <c r="Y33" s="22"/>
      <c r="Z33" s="27"/>
    </row>
    <row r="34" spans="2:26" ht="15.75">
      <c r="B34" s="14">
        <v>21</v>
      </c>
      <c r="C34" s="82">
        <v>5584.86</v>
      </c>
      <c r="D34" s="82">
        <v>11962.94</v>
      </c>
      <c r="E34" s="82">
        <v>1075.44</v>
      </c>
      <c r="F34" s="82">
        <v>25178.49</v>
      </c>
      <c r="G34" s="82">
        <v>8423.4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1">
        <f t="shared" si="0"/>
        <v>52225.13</v>
      </c>
      <c r="X34" s="29">
        <f>IF(Паспорт!P34&gt;0,Паспорт!P34,X33)</f>
        <v>34.31</v>
      </c>
      <c r="Y34" s="22"/>
      <c r="Z34" s="27"/>
    </row>
    <row r="35" spans="2:26" ht="15.75">
      <c r="B35" s="14">
        <v>22</v>
      </c>
      <c r="C35" s="82">
        <v>5017.82</v>
      </c>
      <c r="D35" s="82">
        <v>11676.68</v>
      </c>
      <c r="E35" s="82">
        <v>1075.82</v>
      </c>
      <c r="F35" s="82">
        <v>25454.88</v>
      </c>
      <c r="G35" s="82">
        <v>8758.92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1">
        <f t="shared" si="0"/>
        <v>51984.119999999995</v>
      </c>
      <c r="X35" s="29">
        <f>IF(Паспорт!P35&gt;0,Паспорт!P35,X34)</f>
        <v>34.31</v>
      </c>
      <c r="Y35" s="22"/>
      <c r="Z35" s="27"/>
    </row>
    <row r="36" spans="2:26" ht="15.75">
      <c r="B36" s="14">
        <v>23</v>
      </c>
      <c r="C36" s="82">
        <v>5374.56</v>
      </c>
      <c r="D36" s="82">
        <v>12668.05</v>
      </c>
      <c r="E36" s="82">
        <v>1087.11</v>
      </c>
      <c r="F36" s="82">
        <v>27186.01</v>
      </c>
      <c r="G36" s="82">
        <v>8928.57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1">
        <f t="shared" si="0"/>
        <v>55244.299999999996</v>
      </c>
      <c r="X36" s="29">
        <f>IF(Паспорт!P36&gt;0,Паспорт!P36,X35)</f>
        <v>34.31</v>
      </c>
      <c r="Y36" s="22"/>
      <c r="Z36" s="27"/>
    </row>
    <row r="37" spans="2:26" ht="15.75">
      <c r="B37" s="14">
        <v>24</v>
      </c>
      <c r="C37" s="82">
        <v>6320.6</v>
      </c>
      <c r="D37" s="82">
        <v>12169.2</v>
      </c>
      <c r="E37" s="82">
        <v>1016.73</v>
      </c>
      <c r="F37" s="82">
        <v>27211.95</v>
      </c>
      <c r="G37" s="82">
        <v>8730.25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1">
        <f t="shared" si="0"/>
        <v>55448.73</v>
      </c>
      <c r="X37" s="29">
        <f>IF(Паспорт!P37&gt;0,Паспорт!P37,X36)</f>
        <v>34.31</v>
      </c>
      <c r="Y37" s="22"/>
      <c r="Z37" s="27"/>
    </row>
    <row r="38" spans="2:26" ht="15.75">
      <c r="B38" s="14">
        <v>25</v>
      </c>
      <c r="C38" s="82">
        <v>8353.15</v>
      </c>
      <c r="D38" s="82">
        <v>13281.77</v>
      </c>
      <c r="E38" s="82">
        <v>1124.24</v>
      </c>
      <c r="F38" s="82">
        <v>28662.46</v>
      </c>
      <c r="G38" s="82">
        <v>9430.84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1">
        <f t="shared" si="0"/>
        <v>60852.45999999999</v>
      </c>
      <c r="X38" s="29">
        <f>IF(Паспорт!P38&gt;0,Паспорт!P38,X37)</f>
        <v>34.31</v>
      </c>
      <c r="Y38" s="22"/>
      <c r="Z38" s="27"/>
    </row>
    <row r="39" spans="2:26" ht="15.75">
      <c r="B39" s="14">
        <v>26</v>
      </c>
      <c r="C39" s="82">
        <v>6660.44</v>
      </c>
      <c r="D39" s="82">
        <v>13776.29</v>
      </c>
      <c r="E39" s="82">
        <v>1139.86</v>
      </c>
      <c r="F39" s="82">
        <v>30459.62</v>
      </c>
      <c r="G39" s="82">
        <v>9960.67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1">
        <f t="shared" si="0"/>
        <v>61996.88</v>
      </c>
      <c r="X39" s="29">
        <f>IF(Паспорт!P39&gt;0,Паспорт!P39,X38)</f>
        <v>34.31</v>
      </c>
      <c r="Y39" s="22"/>
      <c r="Z39" s="27"/>
    </row>
    <row r="40" spans="2:26" ht="15.75">
      <c r="B40" s="14">
        <v>27</v>
      </c>
      <c r="C40" s="82">
        <v>5917.74</v>
      </c>
      <c r="D40" s="82">
        <v>13826.37</v>
      </c>
      <c r="E40" s="82">
        <v>1169.87</v>
      </c>
      <c r="F40" s="82">
        <v>31668.47</v>
      </c>
      <c r="G40" s="82">
        <v>10036.94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1">
        <f t="shared" si="0"/>
        <v>62619.39</v>
      </c>
      <c r="X40" s="29">
        <f>IF(Паспорт!P40&gt;0,Паспорт!P40,X39)</f>
        <v>34.03</v>
      </c>
      <c r="Y40" s="22"/>
      <c r="Z40" s="27"/>
    </row>
    <row r="41" spans="2:26" ht="15.75">
      <c r="B41" s="14">
        <v>28</v>
      </c>
      <c r="C41" s="82">
        <v>7592.18</v>
      </c>
      <c r="D41" s="82">
        <v>13825.14</v>
      </c>
      <c r="E41" s="82">
        <v>1137.01</v>
      </c>
      <c r="F41" s="82">
        <v>31748.08</v>
      </c>
      <c r="G41" s="82">
        <v>10129.51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1">
        <f t="shared" si="0"/>
        <v>64431.920000000006</v>
      </c>
      <c r="X41" s="29">
        <f>IF(Паспорт!P41&gt;0,Паспорт!P41,X40)</f>
        <v>34.03</v>
      </c>
      <c r="Y41" s="22"/>
      <c r="Z41" s="27"/>
    </row>
    <row r="42" spans="2:26" ht="17.25" customHeight="1">
      <c r="B42" s="14">
        <v>29</v>
      </c>
      <c r="C42" s="82">
        <v>6727.33</v>
      </c>
      <c r="D42" s="82">
        <v>14867.65</v>
      </c>
      <c r="E42" s="82">
        <v>1221.52</v>
      </c>
      <c r="F42" s="82">
        <v>34288.59</v>
      </c>
      <c r="G42" s="82">
        <v>10767.29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1">
        <f t="shared" si="0"/>
        <v>67872.38</v>
      </c>
      <c r="X42" s="29">
        <f>IF(Паспорт!P42&gt;0,Паспорт!P42,X41)</f>
        <v>34.03</v>
      </c>
      <c r="Y42" s="22"/>
      <c r="Z42" s="27"/>
    </row>
    <row r="43" spans="2:26" ht="16.5" customHeight="1">
      <c r="B43" s="14">
        <v>30</v>
      </c>
      <c r="C43" s="82">
        <v>6484.81</v>
      </c>
      <c r="D43" s="82">
        <v>13202.62</v>
      </c>
      <c r="E43" s="82">
        <v>1185.65</v>
      </c>
      <c r="F43" s="82">
        <v>30400.86</v>
      </c>
      <c r="G43" s="82">
        <v>9497.33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1">
        <f t="shared" si="0"/>
        <v>60771.270000000004</v>
      </c>
      <c r="X43" s="29">
        <f>IF(Паспорт!P43&gt;0,Паспорт!P43,X42)</f>
        <v>34.03</v>
      </c>
      <c r="Y43" s="22"/>
      <c r="Z43" s="27"/>
    </row>
    <row r="44" spans="2:26" ht="20.25" customHeight="1">
      <c r="B44" s="14">
        <v>31</v>
      </c>
      <c r="C44" s="82">
        <v>6054.66</v>
      </c>
      <c r="D44" s="82">
        <v>13267.67</v>
      </c>
      <c r="E44" s="82">
        <v>1261.31</v>
      </c>
      <c r="F44" s="82">
        <v>30168.65</v>
      </c>
      <c r="G44" s="82">
        <v>9455.98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1">
        <f>C44+D44+E44+F44+G44</f>
        <v>60208.270000000004</v>
      </c>
      <c r="X44" s="29">
        <f>IF(Паспорт!P44&gt;0,Паспорт!P44,X43)</f>
        <v>34.03</v>
      </c>
      <c r="Y44" s="22"/>
      <c r="Z44" s="27"/>
    </row>
    <row r="45" spans="2:27" ht="66" customHeight="1">
      <c r="B45" s="14" t="s">
        <v>41</v>
      </c>
      <c r="C45" s="83">
        <f>SUM(C14:C44)</f>
        <v>145388.56</v>
      </c>
      <c r="D45" s="83">
        <f>SUM(D14:D44)</f>
        <v>285972.63999999996</v>
      </c>
      <c r="E45" s="83">
        <f>SUM(E14:E44)</f>
        <v>24246.010000000002</v>
      </c>
      <c r="F45" s="83">
        <f>SUM(F14:F44)</f>
        <v>607922.1000000001</v>
      </c>
      <c r="G45" s="83">
        <f>SUM(G14:G44)</f>
        <v>203774.00000000003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1267303.31</v>
      </c>
      <c r="X45" s="30">
        <f>SUMPRODUCT(X14:X44,W14:W44)/SUM(W14:W44)</f>
        <v>34.19214420437361</v>
      </c>
      <c r="Y45" s="26"/>
      <c r="Z45" s="129" t="s">
        <v>42</v>
      </c>
      <c r="AA45" s="129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24"/>
      <c r="Z47"/>
    </row>
    <row r="48" spans="3:4" ht="12.75">
      <c r="C48" s="1"/>
      <c r="D48" s="1"/>
    </row>
    <row r="49" spans="3:29" ht="15">
      <c r="C49" s="9" t="s">
        <v>48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49</v>
      </c>
      <c r="Q49" s="10"/>
      <c r="R49" s="10"/>
      <c r="S49" s="10"/>
      <c r="T49" s="56"/>
      <c r="U49" s="57"/>
      <c r="V49" s="100" t="s">
        <v>64</v>
      </c>
      <c r="W49" s="86"/>
      <c r="X49" s="87"/>
      <c r="Y49" s="84"/>
      <c r="Z49"/>
      <c r="AC49" s="5"/>
    </row>
    <row r="50" spans="3:25" ht="12.75">
      <c r="C50" s="1"/>
      <c r="D50" s="1" t="s">
        <v>38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37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57</v>
      </c>
      <c r="Q51" s="10"/>
      <c r="R51" s="10"/>
      <c r="S51" s="10"/>
      <c r="T51" s="10"/>
      <c r="U51" s="10"/>
      <c r="V51" s="100" t="s">
        <v>64</v>
      </c>
      <c r="W51" s="57"/>
      <c r="X51" s="10"/>
      <c r="Y51" s="25"/>
    </row>
    <row r="52" spans="3:25" ht="12.75">
      <c r="C52" s="1"/>
      <c r="D52" s="1" t="s">
        <v>39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L11:L13"/>
    <mergeCell ref="K11:K13"/>
    <mergeCell ref="O11:O13"/>
    <mergeCell ref="Q11:Q13"/>
    <mergeCell ref="Z45:AA45"/>
    <mergeCell ref="E11:E13"/>
    <mergeCell ref="F11:F13"/>
    <mergeCell ref="G11:G13"/>
    <mergeCell ref="T11:T13"/>
    <mergeCell ref="X10:X13"/>
    <mergeCell ref="Z14:AA21"/>
    <mergeCell ref="N11:N13"/>
    <mergeCell ref="J11:J13"/>
    <mergeCell ref="P11:P13"/>
    <mergeCell ref="C5:X5"/>
    <mergeCell ref="B6:X6"/>
    <mergeCell ref="B7:X7"/>
    <mergeCell ref="B8:X8"/>
    <mergeCell ref="B10:B13"/>
    <mergeCell ref="W10:W13"/>
    <mergeCell ref="C10:V10"/>
    <mergeCell ref="C47:X47"/>
    <mergeCell ref="H11:H13"/>
    <mergeCell ref="D11:D13"/>
    <mergeCell ref="M11:M13"/>
    <mergeCell ref="I11:I13"/>
    <mergeCell ref="V11:V13"/>
    <mergeCell ref="R11:R13"/>
    <mergeCell ref="U11:U13"/>
    <mergeCell ref="C11:C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2016-09-30T08:31:03Z</cp:lastPrinted>
  <dcterms:created xsi:type="dcterms:W3CDTF">2010-01-29T08:37:16Z</dcterms:created>
  <dcterms:modified xsi:type="dcterms:W3CDTF">2016-11-01T14:44:06Z</dcterms:modified>
  <cp:category/>
  <cp:version/>
  <cp:contentType/>
  <cp:contentStatus/>
</cp:coreProperties>
</file>