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0680" activeTab="1"/>
  </bookViews>
  <sheets>
    <sheet name="Паспорт" sheetId="1" r:id="rId1"/>
    <sheet name="Додаток" sheetId="2" r:id="rId2"/>
  </sheets>
  <definedNames>
    <definedName name="_Hlk21234135" localSheetId="1">'Додаток'!$C$16</definedName>
    <definedName name="_Hlk21234135" localSheetId="0">'Паспорт'!#REF!</definedName>
    <definedName name="OLE_LINK2" localSheetId="1">'Додаток'!#REF!</definedName>
    <definedName name="OLE_LINK2" localSheetId="0">'Паспорт'!$Y$11</definedName>
    <definedName name="OLE_LINK3" localSheetId="1">'Додаток'!#REF!</definedName>
    <definedName name="OLE_LINK3" localSheetId="0">'Паспорт'!#REF!</definedName>
    <definedName name="OLE_LINK5" localSheetId="1">'Додаток'!#REF!</definedName>
    <definedName name="OLE_LINK5" localSheetId="0">'Паспорт'!#REF!</definedName>
    <definedName name="_xlnm.Print_Area" localSheetId="1">'Додаток'!$A$1:$Y$52</definedName>
    <definedName name="_xlnm.Print_Area" localSheetId="0">'Паспорт'!$A$1:$Y$50</definedName>
  </definedNames>
  <calcPr fullCalcOnLoad="1"/>
</workbook>
</file>

<file path=xl/sharedStrings.xml><?xml version="1.0" encoding="utf-8"?>
<sst xmlns="http://schemas.openxmlformats.org/spreadsheetml/2006/main" count="77" uniqueCount="61">
  <si>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</si>
  <si>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</si>
  <si>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</si>
  <si>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</si>
  <si>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</si>
  <si>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</si>
  <si>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</si>
  <si>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</si>
  <si>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</si>
  <si>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</si>
  <si>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</si>
  <si>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</si>
  <si>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</si>
  <si>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</si>
  <si>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</si>
  <si>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</si>
  <si>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</si>
  <si>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</si>
  <si>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</si>
  <si>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</si>
  <si>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</si>
  <si>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</si>
  <si>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</si>
  <si>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</si>
  <si>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</si>
  <si>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</si>
  <si>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</si>
  <si>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</si>
  <si>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</si>
  <si>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</si>
  <si>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</si>
  <si>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</si>
  <si>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</si>
  <si>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</si>
  <si>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>Маса механічних домішок, г/100м3</t>
  </si>
  <si>
    <t>Додаток до Паспорту фізико-хімічних показників природного газу</t>
  </si>
  <si>
    <t>Начальник служби ГВ та М</t>
  </si>
  <si>
    <t>Керівник підрозділу підприємства</t>
  </si>
  <si>
    <t>Керівник служби, відповідальної за облік газу</t>
  </si>
  <si>
    <t xml:space="preserve">Обсяг газу, переданого за добу,  м3 </t>
  </si>
  <si>
    <t>Загальний обсяг газу, м3</t>
  </si>
  <si>
    <t>Столбец X не трогать, данные пересчитываются и переносятся из Паспорта!</t>
  </si>
  <si>
    <t>Теплота згоряння ниижа, (за поточну добу та середньозважене значення за місяць) МДж/м3</t>
  </si>
  <si>
    <r>
      <t xml:space="preserve">Если в первом числе месяца у нас не было измерения ФХП, то в X15 вводим </t>
    </r>
    <r>
      <rPr>
        <sz val="10"/>
        <color indexed="14"/>
        <rFont val="Arial Cyr"/>
        <family val="0"/>
      </rPr>
      <t>последнее</t>
    </r>
    <r>
      <rPr>
        <sz val="10"/>
        <rFont val="Arial Cyr"/>
        <family val="0"/>
      </rPr>
      <t xml:space="preserve"> значение Теплоты сгорания низшей  вручную из прошлого месяца!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</si>
  <si>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</si>
  <si>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</si>
  <si>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</si>
  <si>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Начальник  Сєвєродонецького    ЛВУМГ  </t>
  </si>
  <si>
    <t>Головко Ю.О.</t>
  </si>
  <si>
    <t xml:space="preserve">Інженер ВХАЛ  </t>
  </si>
  <si>
    <r>
      <rPr>
        <sz val="12"/>
        <rFont val="Times New Roman"/>
        <family val="1"/>
      </rPr>
      <t>переданого</t>
    </r>
    <r>
      <rPr>
        <b/>
        <sz val="12"/>
        <rFont val="Times New Roman"/>
        <family val="1"/>
      </rPr>
      <t xml:space="preserve"> Сєвєродонецьким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ПАТ "Луганськгаз"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с.м.т. Станічно-Луганська</t>
    </r>
  </si>
  <si>
    <t xml:space="preserve">          переданого Сєвєродонецьким ЛВУМГ та прийнятого ПАТ "Луганськгаз"     по  ГРС с.м.т. Станічно-Луганська</t>
  </si>
  <si>
    <t>ГРС Станічно-Луганська</t>
  </si>
  <si>
    <t xml:space="preserve"> Ісаєв В.С.</t>
  </si>
  <si>
    <t xml:space="preserve">Ю.О.Головко </t>
  </si>
  <si>
    <t xml:space="preserve">М.О.Єрьоменко </t>
  </si>
  <si>
    <t>від</t>
  </si>
  <si>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Ольховське ГКР-Луганська ГРС-2    </t>
    </r>
    <r>
      <rPr>
        <sz val="12"/>
        <rFont val="Times New Roman"/>
        <family val="1"/>
      </rPr>
      <t xml:space="preserve"> за період з </t>
    </r>
    <r>
      <rPr>
        <b/>
        <sz val="12"/>
        <rFont val="Times New Roman"/>
        <family val="1"/>
      </rPr>
      <t xml:space="preserve">  </t>
    </r>
    <r>
      <rPr>
        <b/>
        <u val="single"/>
        <sz val="12"/>
        <rFont val="Times New Roman"/>
        <family val="1"/>
      </rPr>
      <t>01.10.2016р</t>
    </r>
    <r>
      <rPr>
        <b/>
        <sz val="12"/>
        <rFont val="Times New Roman"/>
        <family val="1"/>
      </rPr>
      <t xml:space="preserve">. по </t>
    </r>
    <r>
      <rPr>
        <b/>
        <u val="single"/>
        <sz val="12"/>
        <rFont val="Times New Roman"/>
        <family val="1"/>
      </rPr>
      <t>31.10.2016р.</t>
    </r>
  </si>
  <si>
    <t xml:space="preserve">    з газопроводу   Ольховське ГКР-Луганська ГРС-2     за період з   01.10.2016р. по 31.10.2016р.</t>
  </si>
  <si>
    <t>02.1.10.2016р.</t>
  </si>
  <si>
    <t>02.11.2016р.</t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</si>
</sst>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  <numFmt numFmtId="180" formatCode="[$-FC19]d\ mmmm\ yyyy\ &quot;г.&quot;"/>
    <numFmt numFmtId="181" formatCode="[$-422]d\ mmmm\ yyyy&quot; р.&quot;"/>
  </numFmts>
  <fonts count="8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b/>
      <sz val="10"/>
      <color indexed="17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0"/>
      <color indexed="14"/>
      <name val="Arial Cyr"/>
      <family val="0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8"/>
      <name val="Times New Roman Cyr"/>
      <family val="0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i/>
      <sz val="12"/>
      <color indexed="10"/>
      <name val="Times New Roman"/>
      <family val="1"/>
    </font>
    <font>
      <b/>
      <sz val="10"/>
      <color indexed="57"/>
      <name val="Arial Cyr"/>
      <family val="0"/>
    </font>
    <font>
      <sz val="9"/>
      <color indexed="60"/>
      <name val="Times New Roman"/>
      <family val="1"/>
    </font>
    <font>
      <b/>
      <i/>
      <sz val="12"/>
      <color indexed="60"/>
      <name val="Times New Roman"/>
      <family val="1"/>
    </font>
    <font>
      <b/>
      <sz val="12"/>
      <color indexed="62"/>
      <name val="Times New Roman"/>
      <family val="1"/>
    </font>
    <font>
      <b/>
      <i/>
      <sz val="9"/>
      <color indexed="62"/>
      <name val="Times New Roman"/>
      <family val="1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9"/>
      <color indexed="10"/>
      <name val="Times New Roman"/>
      <family val="1"/>
    </font>
    <font>
      <sz val="9"/>
      <color indexed="14"/>
      <name val="Times New Roman"/>
      <family val="1"/>
    </font>
    <font>
      <sz val="11"/>
      <color indexed="10"/>
      <name val="Times New Roman"/>
      <family val="1"/>
    </font>
    <font>
      <sz val="8"/>
      <color indexed="10"/>
      <name val="Times New Roman"/>
      <family val="1"/>
    </font>
    <font>
      <b/>
      <sz val="10"/>
      <color indexed="10"/>
      <name val="Arial Cyr"/>
      <family val="0"/>
    </font>
    <font>
      <b/>
      <sz val="11"/>
      <color indexed="10"/>
      <name val="Times New Roman"/>
      <family val="1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1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4" fillId="20" borderId="0" applyNumberFormat="0" applyBorder="0" applyAlignment="0" applyProtection="0"/>
    <xf numFmtId="0" fontId="64" fillId="21" borderId="0" applyNumberFormat="0" applyBorder="0" applyAlignment="0" applyProtection="0"/>
    <xf numFmtId="0" fontId="64" fillId="22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25" borderId="0" applyNumberFormat="0" applyBorder="0" applyAlignment="0" applyProtection="0"/>
    <xf numFmtId="0" fontId="65" fillId="26" borderId="1" applyNumberFormat="0" applyAlignment="0" applyProtection="0"/>
    <xf numFmtId="0" fontId="66" fillId="27" borderId="2" applyNumberFormat="0" applyAlignment="0" applyProtection="0"/>
    <xf numFmtId="0" fontId="67" fillId="27" borderId="1" applyNumberFormat="0" applyAlignment="0" applyProtection="0"/>
    <xf numFmtId="0" fontId="6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30" borderId="0" applyNumberFormat="0" applyBorder="0" applyAlignment="0" applyProtection="0"/>
    <xf numFmtId="0" fontId="7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1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10" xfId="0" applyNumberFormat="1" applyFont="1" applyBorder="1" applyAlignment="1">
      <alignment horizontal="center" vertical="center" wrapText="1"/>
    </xf>
    <xf numFmtId="178" fontId="8" fillId="0" borderId="10" xfId="0" applyNumberFormat="1" applyFont="1" applyBorder="1" applyAlignment="1">
      <alignment horizont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textRotation="90" wrapText="1"/>
    </xf>
    <xf numFmtId="2" fontId="14" fillId="0" borderId="0" xfId="0" applyNumberFormat="1" applyFont="1" applyBorder="1" applyAlignment="1">
      <alignment horizontal="center" wrapText="1"/>
    </xf>
    <xf numFmtId="177" fontId="8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/>
    </xf>
    <xf numFmtId="2" fontId="24" fillId="0" borderId="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25" fillId="0" borderId="0" xfId="0" applyFont="1" applyAlignment="1">
      <alignment horizontal="center"/>
    </xf>
    <xf numFmtId="2" fontId="26" fillId="0" borderId="12" xfId="0" applyNumberFormat="1" applyFont="1" applyBorder="1" applyAlignment="1">
      <alignment horizontal="center" wrapText="1"/>
    </xf>
    <xf numFmtId="2" fontId="27" fillId="0" borderId="12" xfId="0" applyNumberFormat="1" applyFont="1" applyBorder="1" applyAlignment="1">
      <alignment horizontal="center" vertical="center" wrapText="1"/>
    </xf>
    <xf numFmtId="1" fontId="28" fillId="0" borderId="13" xfId="0" applyNumberFormat="1" applyFont="1" applyBorder="1" applyAlignment="1">
      <alignment horizontal="center" wrapText="1"/>
    </xf>
    <xf numFmtId="1" fontId="28" fillId="0" borderId="13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1" fontId="34" fillId="0" borderId="10" xfId="0" applyNumberFormat="1" applyFont="1" applyBorder="1" applyAlignment="1">
      <alignment horizontal="center"/>
    </xf>
    <xf numFmtId="2" fontId="35" fillId="0" borderId="12" xfId="0" applyNumberFormat="1" applyFont="1" applyBorder="1" applyAlignment="1">
      <alignment horizont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10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7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179" fontId="34" fillId="0" borderId="10" xfId="0" applyNumberFormat="1" applyFont="1" applyBorder="1" applyAlignment="1">
      <alignment horizontal="center"/>
    </xf>
    <xf numFmtId="179" fontId="34" fillId="0" borderId="10" xfId="0" applyNumberFormat="1" applyFont="1" applyBorder="1" applyAlignment="1">
      <alignment horizontal="center" wrapText="1"/>
    </xf>
    <xf numFmtId="179" fontId="2" fillId="0" borderId="10" xfId="0" applyNumberFormat="1" applyFont="1" applyBorder="1" applyAlignment="1">
      <alignment horizontal="center" wrapText="1"/>
    </xf>
    <xf numFmtId="2" fontId="34" fillId="0" borderId="10" xfId="0" applyNumberFormat="1" applyFont="1" applyBorder="1" applyAlignment="1">
      <alignment horizontal="center" wrapText="1"/>
    </xf>
    <xf numFmtId="1" fontId="34" fillId="0" borderId="10" xfId="0" applyNumberFormat="1" applyFont="1" applyBorder="1" applyAlignment="1">
      <alignment horizontal="center" wrapText="1"/>
    </xf>
    <xf numFmtId="177" fontId="34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horizontal="center" vertical="top" wrapText="1"/>
    </xf>
    <xf numFmtId="179" fontId="2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179" fontId="8" fillId="0" borderId="10" xfId="0" applyNumberFormat="1" applyFont="1" applyBorder="1" applyAlignment="1">
      <alignment horizontal="center" wrapText="1"/>
    </xf>
    <xf numFmtId="179" fontId="34" fillId="0" borderId="10" xfId="0" applyNumberFormat="1" applyFont="1" applyBorder="1" applyAlignment="1">
      <alignment wrapText="1"/>
    </xf>
    <xf numFmtId="2" fontId="34" fillId="0" borderId="10" xfId="0" applyNumberFormat="1" applyFont="1" applyFill="1" applyBorder="1" applyAlignment="1">
      <alignment horizontal="center" wrapText="1"/>
    </xf>
    <xf numFmtId="0" fontId="6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14" fontId="6" fillId="0" borderId="11" xfId="0" applyNumberFormat="1" applyFont="1" applyBorder="1" applyAlignment="1">
      <alignment/>
    </xf>
    <xf numFmtId="0" fontId="23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Fill="1" applyAlignment="1">
      <alignment vertical="center"/>
    </xf>
    <xf numFmtId="178" fontId="0" fillId="0" borderId="0" xfId="0" applyNumberForma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 horizontal="center" vertical="center"/>
    </xf>
    <xf numFmtId="14" fontId="7" fillId="0" borderId="0" xfId="0" applyNumberFormat="1" applyFont="1" applyBorder="1" applyAlignment="1">
      <alignment/>
    </xf>
    <xf numFmtId="14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1" fontId="2" fillId="0" borderId="10" xfId="0" applyNumberFormat="1" applyFont="1" applyFill="1" applyBorder="1" applyAlignment="1">
      <alignment horizontal="center" vertical="center" wrapText="1"/>
    </xf>
    <xf numFmtId="0" fontId="21" fillId="33" borderId="14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21" fillId="33" borderId="10" xfId="0" applyFont="1" applyFill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16" xfId="0" applyFont="1" applyBorder="1" applyAlignment="1">
      <alignment horizontal="center" vertical="center" textRotation="90" wrapText="1"/>
    </xf>
    <xf numFmtId="0" fontId="10" fillId="0" borderId="17" xfId="0" applyFont="1" applyBorder="1" applyAlignment="1">
      <alignment horizontal="center" vertical="center" textRotation="90" wrapText="1"/>
    </xf>
    <xf numFmtId="0" fontId="6" fillId="0" borderId="11" xfId="0" applyFont="1" applyBorder="1" applyAlignment="1">
      <alignment horizont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0" fillId="0" borderId="14" xfId="0" applyFont="1" applyBorder="1" applyAlignment="1">
      <alignment horizontal="left" vertical="center" textRotation="90" wrapText="1"/>
    </xf>
    <xf numFmtId="0" fontId="10" fillId="0" borderId="16" xfId="0" applyFont="1" applyBorder="1" applyAlignment="1">
      <alignment horizontal="left" vertical="center" textRotation="90" wrapText="1"/>
    </xf>
    <xf numFmtId="0" fontId="10" fillId="0" borderId="17" xfId="0" applyFont="1" applyBorder="1" applyAlignment="1">
      <alignment horizontal="left" vertical="center" textRotation="90" wrapText="1"/>
    </xf>
    <xf numFmtId="0" fontId="14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22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 textRotation="90" wrapText="1"/>
    </xf>
    <xf numFmtId="0" fontId="40" fillId="0" borderId="24" xfId="0" applyFont="1" applyBorder="1" applyAlignment="1">
      <alignment horizontal="center" vertical="center" textRotation="90" wrapText="1"/>
    </xf>
    <xf numFmtId="0" fontId="40" fillId="0" borderId="25" xfId="0" applyFont="1" applyBorder="1" applyAlignment="1">
      <alignment horizontal="center" vertical="center" textRotation="90" wrapText="1"/>
    </xf>
    <xf numFmtId="0" fontId="40" fillId="0" borderId="26" xfId="0" applyFont="1" applyBorder="1" applyAlignment="1">
      <alignment horizontal="center" vertical="center" textRotation="90" wrapText="1"/>
    </xf>
    <xf numFmtId="0" fontId="41" fillId="0" borderId="0" xfId="0" applyFont="1" applyAlignment="1">
      <alignment horizont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/>
    </xf>
    <xf numFmtId="0" fontId="0" fillId="0" borderId="15" xfId="0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9"/>
  <sheetViews>
    <sheetView zoomScale="89" zoomScaleNormal="89" zoomScaleSheetLayoutView="100" zoomScalePageLayoutView="0" workbookViewId="0" topLeftCell="A13">
      <selection activeCell="W23" sqref="W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75390625" style="0" customWidth="1"/>
    <col min="5" max="6" width="7.875" style="0" customWidth="1"/>
    <col min="7" max="7" width="7.75390625" style="0" customWidth="1"/>
    <col min="8" max="8" width="8.00390625" style="0" customWidth="1"/>
    <col min="9" max="9" width="7.75390625" style="0" customWidth="1"/>
    <col min="10" max="10" width="7.625" style="0" customWidth="1"/>
    <col min="11" max="11" width="8.125" style="0" customWidth="1"/>
    <col min="12" max="12" width="7.375" style="0" customWidth="1"/>
    <col min="13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6" customWidth="1"/>
  </cols>
  <sheetData>
    <row r="1" spans="2:27" ht="15">
      <c r="B1" s="41" t="s">
        <v>30</v>
      </c>
      <c r="C1" s="41"/>
      <c r="D1" s="41"/>
      <c r="E1" s="41"/>
      <c r="F1" s="41"/>
      <c r="G1" s="41"/>
      <c r="H1" s="41"/>
      <c r="I1" s="2"/>
      <c r="J1" s="2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2:27" ht="15">
      <c r="B2" s="41" t="s">
        <v>44</v>
      </c>
      <c r="C2" s="41"/>
      <c r="D2" s="41"/>
      <c r="E2" s="41"/>
      <c r="F2" s="41"/>
      <c r="G2" s="41"/>
      <c r="H2" s="41"/>
      <c r="I2" s="2"/>
      <c r="J2" s="2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spans="2:27" ht="15">
      <c r="B3" s="42" t="s">
        <v>45</v>
      </c>
      <c r="C3" s="41"/>
      <c r="D3" s="41"/>
      <c r="E3" s="41"/>
      <c r="F3" s="41"/>
      <c r="G3" s="41"/>
      <c r="H3" s="41"/>
      <c r="I3" s="2"/>
      <c r="J3" s="2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</row>
    <row r="4" spans="2:27" ht="15">
      <c r="B4" s="41" t="s">
        <v>31</v>
      </c>
      <c r="C4" s="41"/>
      <c r="D4" s="41"/>
      <c r="E4" s="41"/>
      <c r="F4" s="41"/>
      <c r="G4" s="41"/>
      <c r="H4" s="41"/>
      <c r="I4" s="2"/>
      <c r="J4" s="2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</row>
    <row r="5" spans="2:27" ht="15">
      <c r="B5" s="41" t="s">
        <v>46</v>
      </c>
      <c r="C5" s="41"/>
      <c r="D5" s="41"/>
      <c r="E5" s="41"/>
      <c r="F5" s="41"/>
      <c r="G5" s="41"/>
      <c r="H5" s="41"/>
      <c r="I5" s="2"/>
      <c r="J5" s="2"/>
      <c r="K5" s="37"/>
      <c r="L5" s="37"/>
      <c r="M5" s="37"/>
      <c r="N5" s="37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</row>
    <row r="6" spans="2:27" ht="15">
      <c r="B6" s="35"/>
      <c r="C6" s="103" t="s">
        <v>18</v>
      </c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4"/>
    </row>
    <row r="7" spans="2:29" s="43" customFormat="1" ht="18.75" customHeight="1">
      <c r="B7" s="108" t="s">
        <v>50</v>
      </c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8"/>
      <c r="Y7" s="108"/>
      <c r="AC7" s="44"/>
    </row>
    <row r="8" spans="2:29" s="43" customFormat="1" ht="19.5" customHeight="1">
      <c r="B8" s="111" t="s">
        <v>57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AC8" s="44"/>
    </row>
    <row r="9" spans="2:27" ht="12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3"/>
      <c r="AA9" s="3"/>
    </row>
    <row r="10" spans="2:29" ht="30" customHeight="1">
      <c r="B10" s="95" t="s">
        <v>26</v>
      </c>
      <c r="C10" s="99" t="s">
        <v>17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1"/>
      <c r="O10" s="99" t="s">
        <v>6</v>
      </c>
      <c r="P10" s="100"/>
      <c r="Q10" s="100"/>
      <c r="R10" s="100"/>
      <c r="S10" s="100"/>
      <c r="T10" s="100"/>
      <c r="U10" s="105" t="s">
        <v>22</v>
      </c>
      <c r="V10" s="95" t="s">
        <v>23</v>
      </c>
      <c r="W10" s="95" t="s">
        <v>34</v>
      </c>
      <c r="X10" s="95" t="s">
        <v>25</v>
      </c>
      <c r="Y10" s="95" t="s">
        <v>24</v>
      </c>
      <c r="Z10" s="3"/>
      <c r="AB10" s="6"/>
      <c r="AC10"/>
    </row>
    <row r="11" spans="2:29" ht="48.75" customHeight="1">
      <c r="B11" s="96"/>
      <c r="C11" s="110" t="s">
        <v>2</v>
      </c>
      <c r="D11" s="102" t="s">
        <v>3</v>
      </c>
      <c r="E11" s="102" t="s">
        <v>4</v>
      </c>
      <c r="F11" s="102" t="s">
        <v>5</v>
      </c>
      <c r="G11" s="102" t="s">
        <v>8</v>
      </c>
      <c r="H11" s="102" t="s">
        <v>9</v>
      </c>
      <c r="I11" s="102" t="s">
        <v>10</v>
      </c>
      <c r="J11" s="102" t="s">
        <v>11</v>
      </c>
      <c r="K11" s="102" t="s">
        <v>12</v>
      </c>
      <c r="L11" s="102" t="s">
        <v>13</v>
      </c>
      <c r="M11" s="95" t="s">
        <v>14</v>
      </c>
      <c r="N11" s="95" t="s">
        <v>15</v>
      </c>
      <c r="O11" s="95" t="s">
        <v>7</v>
      </c>
      <c r="P11" s="95" t="s">
        <v>19</v>
      </c>
      <c r="Q11" s="95" t="s">
        <v>32</v>
      </c>
      <c r="R11" s="95" t="s">
        <v>20</v>
      </c>
      <c r="S11" s="95" t="s">
        <v>33</v>
      </c>
      <c r="T11" s="95" t="s">
        <v>21</v>
      </c>
      <c r="U11" s="106"/>
      <c r="V11" s="96"/>
      <c r="W11" s="96"/>
      <c r="X11" s="96"/>
      <c r="Y11" s="96"/>
      <c r="Z11" s="3"/>
      <c r="AB11" s="6"/>
      <c r="AC11"/>
    </row>
    <row r="12" spans="2:29" ht="15.75" customHeight="1">
      <c r="B12" s="96"/>
      <c r="C12" s="110"/>
      <c r="D12" s="102"/>
      <c r="E12" s="102"/>
      <c r="F12" s="102"/>
      <c r="G12" s="102"/>
      <c r="H12" s="102"/>
      <c r="I12" s="102"/>
      <c r="J12" s="102"/>
      <c r="K12" s="102"/>
      <c r="L12" s="102"/>
      <c r="M12" s="96"/>
      <c r="N12" s="96"/>
      <c r="O12" s="96"/>
      <c r="P12" s="96"/>
      <c r="Q12" s="96"/>
      <c r="R12" s="96"/>
      <c r="S12" s="96"/>
      <c r="T12" s="96"/>
      <c r="U12" s="106"/>
      <c r="V12" s="96"/>
      <c r="W12" s="96"/>
      <c r="X12" s="96"/>
      <c r="Y12" s="96"/>
      <c r="Z12" s="3"/>
      <c r="AB12" s="6"/>
      <c r="AC12"/>
    </row>
    <row r="13" spans="2:29" ht="30" customHeight="1">
      <c r="B13" s="109"/>
      <c r="C13" s="110"/>
      <c r="D13" s="102"/>
      <c r="E13" s="102"/>
      <c r="F13" s="102"/>
      <c r="G13" s="102"/>
      <c r="H13" s="102"/>
      <c r="I13" s="102"/>
      <c r="J13" s="102"/>
      <c r="K13" s="102"/>
      <c r="L13" s="102"/>
      <c r="M13" s="97"/>
      <c r="N13" s="97"/>
      <c r="O13" s="97"/>
      <c r="P13" s="97"/>
      <c r="Q13" s="97"/>
      <c r="R13" s="97"/>
      <c r="S13" s="97"/>
      <c r="T13" s="97"/>
      <c r="U13" s="107"/>
      <c r="V13" s="97"/>
      <c r="W13" s="97"/>
      <c r="X13" s="97"/>
      <c r="Y13" s="97"/>
      <c r="Z13" s="3"/>
      <c r="AB13" s="6"/>
      <c r="AC13"/>
    </row>
    <row r="14" spans="2:29" ht="12.75" customHeight="1">
      <c r="B14" s="14">
        <v>1</v>
      </c>
      <c r="C14" s="59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1"/>
      <c r="P14" s="62"/>
      <c r="Q14" s="63"/>
      <c r="R14" s="62"/>
      <c r="S14" s="63"/>
      <c r="T14" s="62"/>
      <c r="U14" s="64"/>
      <c r="V14" s="64"/>
      <c r="W14" s="60"/>
      <c r="X14" s="60"/>
      <c r="Y14" s="65"/>
      <c r="AA14" s="4">
        <f>SUM(C14:N14)</f>
        <v>0</v>
      </c>
      <c r="AB14" s="29" t="str">
        <f>IF(AA14=100,"ОК"," ")</f>
        <v> </v>
      </c>
      <c r="AC14"/>
    </row>
    <row r="15" spans="2:29" ht="12.75" customHeight="1">
      <c r="B15" s="14">
        <v>2</v>
      </c>
      <c r="C15" s="59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1"/>
      <c r="P15" s="62"/>
      <c r="Q15" s="63"/>
      <c r="R15" s="62"/>
      <c r="S15" s="63"/>
      <c r="T15" s="62"/>
      <c r="U15" s="64"/>
      <c r="V15" s="64"/>
      <c r="W15" s="60"/>
      <c r="X15" s="60"/>
      <c r="Y15" s="65"/>
      <c r="AA15" s="4">
        <f>SUM(C15:N15)</f>
        <v>0</v>
      </c>
      <c r="AB15" s="29" t="str">
        <f>IF(AA15=100,"ОК"," ")</f>
        <v> </v>
      </c>
      <c r="AC15"/>
    </row>
    <row r="16" spans="2:29" ht="12.75" customHeight="1">
      <c r="B16" s="14">
        <v>3</v>
      </c>
      <c r="C16" s="59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1"/>
      <c r="P16" s="62"/>
      <c r="Q16" s="63"/>
      <c r="R16" s="62"/>
      <c r="S16" s="63"/>
      <c r="T16" s="62"/>
      <c r="U16" s="64"/>
      <c r="V16" s="64"/>
      <c r="W16" s="60"/>
      <c r="X16" s="65"/>
      <c r="Y16" s="65"/>
      <c r="AA16" s="4">
        <f>SUM(D16:N16,P16)</f>
        <v>0</v>
      </c>
      <c r="AB16" s="5"/>
      <c r="AC16"/>
    </row>
    <row r="17" spans="2:29" ht="12.75" customHeight="1">
      <c r="B17" s="45">
        <v>4</v>
      </c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7"/>
      <c r="Q17" s="68"/>
      <c r="R17" s="67"/>
      <c r="S17" s="68"/>
      <c r="T17" s="67"/>
      <c r="U17" s="69"/>
      <c r="V17" s="69"/>
      <c r="W17" s="46"/>
      <c r="X17" s="47"/>
      <c r="Y17" s="48"/>
      <c r="AA17" s="4"/>
      <c r="AB17" s="5"/>
      <c r="AC17"/>
    </row>
    <row r="18" spans="2:25" ht="12.75" customHeight="1">
      <c r="B18" s="14">
        <v>5</v>
      </c>
      <c r="C18" s="59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70"/>
      <c r="P18" s="62"/>
      <c r="Q18" s="63"/>
      <c r="R18" s="62"/>
      <c r="S18" s="63"/>
      <c r="T18" s="62"/>
      <c r="U18" s="64"/>
      <c r="V18" s="64"/>
      <c r="W18" s="60"/>
      <c r="X18" s="60"/>
      <c r="Y18" s="65"/>
    </row>
    <row r="19" spans="2:25" ht="12.75" customHeight="1">
      <c r="B19" s="14">
        <v>6</v>
      </c>
      <c r="C19" s="59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70"/>
      <c r="P19" s="62"/>
      <c r="Q19" s="63"/>
      <c r="R19" s="62"/>
      <c r="S19" s="63"/>
      <c r="T19" s="62"/>
      <c r="U19" s="64"/>
      <c r="V19" s="64"/>
      <c r="W19" s="60"/>
      <c r="X19" s="60"/>
      <c r="Y19" s="65"/>
    </row>
    <row r="20" spans="2:25" ht="12.75" customHeight="1">
      <c r="B20" s="14">
        <v>7</v>
      </c>
      <c r="C20" s="59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70"/>
      <c r="P20" s="62"/>
      <c r="Q20" s="63"/>
      <c r="R20" s="62"/>
      <c r="S20" s="63"/>
      <c r="T20" s="62"/>
      <c r="U20" s="64"/>
      <c r="V20" s="64"/>
      <c r="W20" s="60"/>
      <c r="X20" s="60"/>
      <c r="Y20" s="65"/>
    </row>
    <row r="21" spans="2:25" ht="12.75" customHeight="1">
      <c r="B21" s="14">
        <v>8</v>
      </c>
      <c r="C21" s="59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70"/>
      <c r="P21" s="62"/>
      <c r="Q21" s="63"/>
      <c r="R21" s="62"/>
      <c r="S21" s="63"/>
      <c r="T21" s="62"/>
      <c r="U21" s="64"/>
      <c r="V21" s="64"/>
      <c r="W21" s="60"/>
      <c r="X21" s="60"/>
      <c r="Y21" s="65"/>
    </row>
    <row r="22" spans="2:28" s="78" customFormat="1" ht="12.75" customHeight="1">
      <c r="B22" s="45">
        <v>9</v>
      </c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50"/>
      <c r="Q22" s="86"/>
      <c r="R22" s="50"/>
      <c r="S22" s="51"/>
      <c r="T22" s="50"/>
      <c r="U22" s="90"/>
      <c r="V22" s="51"/>
      <c r="W22" s="87"/>
      <c r="X22" s="88"/>
      <c r="Y22" s="88"/>
      <c r="AA22" s="79">
        <f>SUM(C22:N22)</f>
        <v>0</v>
      </c>
      <c r="AB22" s="80"/>
    </row>
    <row r="23" spans="2:28" s="78" customFormat="1" ht="12.75" customHeight="1">
      <c r="B23" s="45">
        <v>10</v>
      </c>
      <c r="C23" s="49">
        <v>91.0316</v>
      </c>
      <c r="D23" s="49">
        <v>3.3022</v>
      </c>
      <c r="E23" s="49">
        <v>1.0536</v>
      </c>
      <c r="F23" s="49">
        <v>0.1465</v>
      </c>
      <c r="G23" s="49">
        <v>0.255</v>
      </c>
      <c r="H23" s="49">
        <v>0.0124</v>
      </c>
      <c r="I23" s="49">
        <v>0.0721</v>
      </c>
      <c r="J23" s="49">
        <v>0.0605</v>
      </c>
      <c r="K23" s="49">
        <v>0.1142</v>
      </c>
      <c r="L23" s="49">
        <v>0.0121</v>
      </c>
      <c r="M23" s="49">
        <v>3.8197</v>
      </c>
      <c r="N23" s="49">
        <v>0.1201</v>
      </c>
      <c r="O23" s="49">
        <v>0.7342</v>
      </c>
      <c r="P23" s="50">
        <v>34.13</v>
      </c>
      <c r="Q23" s="86">
        <v>8151</v>
      </c>
      <c r="R23" s="50">
        <v>37.79</v>
      </c>
      <c r="S23" s="51">
        <v>9026</v>
      </c>
      <c r="T23" s="50">
        <v>48.4</v>
      </c>
      <c r="U23" s="90">
        <v>-5.8</v>
      </c>
      <c r="V23" s="51">
        <v>-2.5</v>
      </c>
      <c r="W23" s="92" t="s">
        <v>56</v>
      </c>
      <c r="X23" s="88">
        <v>0.008</v>
      </c>
      <c r="Y23" s="88">
        <v>0.0002</v>
      </c>
      <c r="AA23" s="79">
        <f>SUM(C23:N23)</f>
        <v>100</v>
      </c>
      <c r="AB23" s="80"/>
    </row>
    <row r="24" spans="2:25" ht="12.75" customHeight="1">
      <c r="B24" s="14">
        <v>11</v>
      </c>
      <c r="C24" s="59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70"/>
      <c r="P24" s="62"/>
      <c r="Q24" s="63"/>
      <c r="R24" s="62"/>
      <c r="S24" s="63"/>
      <c r="T24" s="62"/>
      <c r="U24" s="64"/>
      <c r="V24" s="64"/>
      <c r="W24" s="60"/>
      <c r="X24" s="60"/>
      <c r="Y24" s="65"/>
    </row>
    <row r="25" spans="2:28" s="78" customFormat="1" ht="12.75" customHeight="1">
      <c r="B25" s="45">
        <v>12</v>
      </c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49"/>
      <c r="O25" s="49"/>
      <c r="P25" s="50"/>
      <c r="Q25" s="86"/>
      <c r="R25" s="50"/>
      <c r="S25" s="51"/>
      <c r="T25" s="50"/>
      <c r="U25" s="51"/>
      <c r="V25" s="51"/>
      <c r="W25" s="87"/>
      <c r="X25" s="88"/>
      <c r="Y25" s="88"/>
      <c r="AA25" s="79">
        <f>SUM(C25:N25)</f>
        <v>0</v>
      </c>
      <c r="AB25" s="80"/>
    </row>
    <row r="26" spans="2:28" s="78" customFormat="1" ht="12.75" customHeight="1">
      <c r="B26" s="45">
        <v>13</v>
      </c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49"/>
      <c r="O26" s="49"/>
      <c r="P26" s="50"/>
      <c r="Q26" s="86"/>
      <c r="R26" s="50"/>
      <c r="S26" s="51"/>
      <c r="T26" s="50"/>
      <c r="U26" s="90"/>
      <c r="V26" s="51"/>
      <c r="W26" s="87"/>
      <c r="X26" s="88"/>
      <c r="Y26" s="88"/>
      <c r="AA26" s="79">
        <f>SUM(C26:N26)</f>
        <v>0</v>
      </c>
      <c r="AB26" s="80"/>
    </row>
    <row r="27" spans="2:25" ht="12.75" customHeight="1">
      <c r="B27" s="45">
        <v>14</v>
      </c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7"/>
      <c r="Q27" s="68"/>
      <c r="R27" s="67"/>
      <c r="S27" s="68"/>
      <c r="T27" s="67"/>
      <c r="U27" s="69"/>
      <c r="V27" s="69"/>
      <c r="W27" s="46"/>
      <c r="X27" s="47"/>
      <c r="Y27" s="48"/>
    </row>
    <row r="28" spans="2:25" ht="12.75" customHeight="1">
      <c r="B28" s="14">
        <v>15</v>
      </c>
      <c r="C28" s="59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70"/>
      <c r="P28" s="62"/>
      <c r="Q28" s="63"/>
      <c r="R28" s="62"/>
      <c r="S28" s="63"/>
      <c r="T28" s="62"/>
      <c r="U28" s="64"/>
      <c r="V28" s="64"/>
      <c r="W28" s="60"/>
      <c r="X28" s="60"/>
      <c r="Y28" s="65"/>
    </row>
    <row r="29" spans="2:25" ht="12.75" customHeight="1">
      <c r="B29" s="15">
        <v>16</v>
      </c>
      <c r="C29" s="65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70"/>
      <c r="P29" s="62"/>
      <c r="Q29" s="63"/>
      <c r="R29" s="62"/>
      <c r="S29" s="63"/>
      <c r="T29" s="62"/>
      <c r="U29" s="64"/>
      <c r="V29" s="64"/>
      <c r="W29" s="60"/>
      <c r="X29" s="60"/>
      <c r="Y29" s="65"/>
    </row>
    <row r="30" spans="2:25" ht="12.75" customHeight="1">
      <c r="B30" s="15">
        <v>17</v>
      </c>
      <c r="C30" s="65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70"/>
      <c r="P30" s="62"/>
      <c r="Q30" s="63"/>
      <c r="R30" s="62"/>
      <c r="S30" s="63"/>
      <c r="T30" s="62"/>
      <c r="U30" s="64"/>
      <c r="V30" s="64"/>
      <c r="W30" s="60"/>
      <c r="X30" s="60"/>
      <c r="Y30" s="65"/>
    </row>
    <row r="31" spans="2:25" ht="12.75" customHeight="1">
      <c r="B31" s="15">
        <v>18</v>
      </c>
      <c r="C31" s="65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70"/>
      <c r="P31" s="62"/>
      <c r="Q31" s="63"/>
      <c r="R31" s="62"/>
      <c r="S31" s="63"/>
      <c r="T31" s="62"/>
      <c r="U31" s="64"/>
      <c r="V31" s="64"/>
      <c r="W31" s="60"/>
      <c r="X31" s="60"/>
      <c r="Y31" s="65"/>
    </row>
    <row r="32" spans="2:25" ht="12.75" customHeight="1">
      <c r="B32" s="15">
        <v>19</v>
      </c>
      <c r="C32" s="65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70"/>
      <c r="P32" s="62"/>
      <c r="Q32" s="63"/>
      <c r="R32" s="62"/>
      <c r="S32" s="63"/>
      <c r="T32" s="62"/>
      <c r="U32" s="64"/>
      <c r="V32" s="64"/>
      <c r="W32" s="60"/>
      <c r="X32" s="60"/>
      <c r="Y32" s="65"/>
    </row>
    <row r="33" spans="2:28" s="78" customFormat="1" ht="12.75" customHeight="1">
      <c r="B33" s="45">
        <v>20</v>
      </c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50"/>
      <c r="Q33" s="50"/>
      <c r="R33" s="50"/>
      <c r="S33" s="51"/>
      <c r="T33" s="50"/>
      <c r="U33" s="51"/>
      <c r="V33" s="51"/>
      <c r="W33" s="46"/>
      <c r="X33" s="47"/>
      <c r="Y33" s="48"/>
      <c r="AA33" s="79">
        <f>SUM(C33:N33)</f>
        <v>0</v>
      </c>
      <c r="AB33" s="80"/>
    </row>
    <row r="34" spans="2:25" ht="12.75" customHeight="1">
      <c r="B34" s="15">
        <v>21</v>
      </c>
      <c r="C34" s="65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70"/>
      <c r="P34" s="62"/>
      <c r="Q34" s="63"/>
      <c r="R34" s="62"/>
      <c r="S34" s="63"/>
      <c r="T34" s="62"/>
      <c r="U34" s="64"/>
      <c r="V34" s="64"/>
      <c r="W34" s="60"/>
      <c r="X34" s="60"/>
      <c r="Y34" s="65"/>
    </row>
    <row r="35" spans="2:25" ht="12.75" customHeight="1">
      <c r="B35" s="15">
        <v>22</v>
      </c>
      <c r="C35" s="65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70"/>
      <c r="P35" s="62"/>
      <c r="Q35" s="63"/>
      <c r="R35" s="62"/>
      <c r="S35" s="63"/>
      <c r="T35" s="62"/>
      <c r="U35" s="64"/>
      <c r="V35" s="64"/>
      <c r="W35" s="60"/>
      <c r="X35" s="60"/>
      <c r="Y35" s="65"/>
    </row>
    <row r="36" spans="2:25" ht="12.75" customHeight="1">
      <c r="B36" s="15">
        <v>23</v>
      </c>
      <c r="C36" s="65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70"/>
      <c r="P36" s="62"/>
      <c r="Q36" s="63"/>
      <c r="R36" s="62"/>
      <c r="S36" s="63"/>
      <c r="T36" s="62"/>
      <c r="U36" s="64"/>
      <c r="V36" s="64"/>
      <c r="W36" s="60"/>
      <c r="X36" s="60"/>
      <c r="Y36" s="65"/>
    </row>
    <row r="37" spans="2:25" ht="12.75" customHeight="1">
      <c r="B37" s="15">
        <v>24</v>
      </c>
      <c r="C37" s="65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70"/>
      <c r="P37" s="62"/>
      <c r="Q37" s="63"/>
      <c r="R37" s="62"/>
      <c r="S37" s="63"/>
      <c r="T37" s="62"/>
      <c r="U37" s="64"/>
      <c r="V37" s="64"/>
      <c r="W37" s="60"/>
      <c r="X37" s="71"/>
      <c r="Y37" s="71"/>
    </row>
    <row r="38" spans="2:25" ht="12.75" customHeight="1">
      <c r="B38" s="15">
        <v>25</v>
      </c>
      <c r="C38" s="65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70"/>
      <c r="P38" s="62"/>
      <c r="Q38" s="63"/>
      <c r="R38" s="62"/>
      <c r="S38" s="63"/>
      <c r="T38" s="62"/>
      <c r="U38" s="64"/>
      <c r="V38" s="64"/>
      <c r="W38" s="60"/>
      <c r="X38" s="60"/>
      <c r="Y38" s="65"/>
    </row>
    <row r="39" spans="2:25" ht="12.75" customHeight="1">
      <c r="B39" s="15">
        <v>26</v>
      </c>
      <c r="C39" s="65"/>
      <c r="D39" s="60"/>
      <c r="E39" s="60"/>
      <c r="F39" s="60"/>
      <c r="G39" s="60"/>
      <c r="H39" s="60"/>
      <c r="I39" s="60"/>
      <c r="J39" s="60"/>
      <c r="K39" s="60"/>
      <c r="L39" s="60"/>
      <c r="M39" s="60"/>
      <c r="N39" s="60"/>
      <c r="O39" s="70"/>
      <c r="P39" s="62"/>
      <c r="Q39" s="63"/>
      <c r="R39" s="62"/>
      <c r="S39" s="63"/>
      <c r="T39" s="62"/>
      <c r="U39" s="64"/>
      <c r="V39" s="64"/>
      <c r="W39" s="60"/>
      <c r="X39" s="60"/>
      <c r="Y39" s="65"/>
    </row>
    <row r="40" spans="2:25" ht="12.75" customHeight="1">
      <c r="B40" s="15">
        <v>27</v>
      </c>
      <c r="C40" s="65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70"/>
      <c r="P40" s="62"/>
      <c r="Q40" s="63"/>
      <c r="R40" s="62"/>
      <c r="S40" s="63"/>
      <c r="T40" s="62"/>
      <c r="U40" s="64"/>
      <c r="V40" s="64"/>
      <c r="W40" s="60"/>
      <c r="X40" s="60"/>
      <c r="Y40" s="65"/>
    </row>
    <row r="41" spans="2:25" ht="12.75" customHeight="1">
      <c r="B41" s="15">
        <v>28</v>
      </c>
      <c r="C41" s="65"/>
      <c r="D41" s="60"/>
      <c r="E41" s="60"/>
      <c r="F41" s="60"/>
      <c r="G41" s="60"/>
      <c r="H41" s="60"/>
      <c r="I41" s="60"/>
      <c r="J41" s="60"/>
      <c r="K41" s="60"/>
      <c r="L41" s="60"/>
      <c r="M41" s="60"/>
      <c r="N41" s="60"/>
      <c r="O41" s="70"/>
      <c r="P41" s="62"/>
      <c r="Q41" s="63"/>
      <c r="R41" s="62"/>
      <c r="S41" s="63"/>
      <c r="T41" s="62"/>
      <c r="U41" s="64"/>
      <c r="V41" s="64"/>
      <c r="W41" s="60"/>
      <c r="X41" s="60"/>
      <c r="Y41" s="65"/>
    </row>
    <row r="42" spans="2:25" ht="12.75" customHeight="1">
      <c r="B42" s="15">
        <v>29</v>
      </c>
      <c r="C42" s="65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70"/>
      <c r="P42" s="62"/>
      <c r="Q42" s="63"/>
      <c r="R42" s="62"/>
      <c r="S42" s="63"/>
      <c r="T42" s="62"/>
      <c r="U42" s="64"/>
      <c r="V42" s="64"/>
      <c r="W42" s="60"/>
      <c r="X42" s="60"/>
      <c r="Y42" s="65"/>
    </row>
    <row r="43" spans="2:25" ht="12.75" customHeight="1">
      <c r="B43" s="15">
        <v>30</v>
      </c>
      <c r="C43" s="65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70"/>
      <c r="P43" s="62"/>
      <c r="Q43" s="63"/>
      <c r="R43" s="62"/>
      <c r="S43" s="63"/>
      <c r="T43" s="62"/>
      <c r="U43" s="64"/>
      <c r="V43" s="64"/>
      <c r="W43" s="60"/>
      <c r="X43" s="60"/>
      <c r="Y43" s="65"/>
    </row>
    <row r="44" spans="2:25" ht="15" customHeight="1">
      <c r="B44" s="15">
        <v>31</v>
      </c>
      <c r="C44" s="65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70"/>
      <c r="P44" s="62"/>
      <c r="Q44" s="63"/>
      <c r="R44" s="62"/>
      <c r="S44" s="63"/>
      <c r="T44" s="72"/>
      <c r="U44" s="64"/>
      <c r="V44" s="64"/>
      <c r="W44" s="60"/>
      <c r="X44" s="60"/>
      <c r="Y44" s="65"/>
    </row>
    <row r="46" spans="3:29" s="1" customFormat="1" ht="15">
      <c r="C46" s="10" t="s">
        <v>47</v>
      </c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98" t="s">
        <v>54</v>
      </c>
      <c r="Q46" s="98"/>
      <c r="R46" s="98"/>
      <c r="S46" s="10"/>
      <c r="T46" s="73"/>
      <c r="U46" s="74"/>
      <c r="V46" s="74"/>
      <c r="W46" s="93">
        <v>42674</v>
      </c>
      <c r="X46" s="94"/>
      <c r="Y46" s="75"/>
      <c r="AC46" s="76"/>
    </row>
    <row r="47" spans="4:29" s="1" customFormat="1" ht="12.75">
      <c r="D47" s="1" t="s">
        <v>27</v>
      </c>
      <c r="M47" s="2" t="s">
        <v>0</v>
      </c>
      <c r="O47" s="2"/>
      <c r="P47" s="77" t="s">
        <v>29</v>
      </c>
      <c r="Q47" s="89"/>
      <c r="R47" s="89"/>
      <c r="T47" s="2"/>
      <c r="W47" s="2"/>
      <c r="X47" s="2" t="s">
        <v>16</v>
      </c>
      <c r="AC47" s="76"/>
    </row>
    <row r="48" spans="3:29" s="1" customFormat="1" ht="18" customHeight="1">
      <c r="C48" s="10" t="s">
        <v>49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 t="s">
        <v>1</v>
      </c>
      <c r="P48" s="98" t="s">
        <v>55</v>
      </c>
      <c r="Q48" s="98"/>
      <c r="R48" s="98"/>
      <c r="S48" s="10"/>
      <c r="T48" s="10"/>
      <c r="U48" s="74"/>
      <c r="V48" s="74"/>
      <c r="W48" s="93">
        <v>42674</v>
      </c>
      <c r="X48" s="94"/>
      <c r="Y48" s="10"/>
      <c r="AC48" s="76"/>
    </row>
    <row r="49" spans="4:29" s="1" customFormat="1" ht="12.75">
      <c r="D49" s="1" t="s">
        <v>28</v>
      </c>
      <c r="M49" s="2" t="s">
        <v>0</v>
      </c>
      <c r="O49" s="2"/>
      <c r="P49" s="2" t="s">
        <v>29</v>
      </c>
      <c r="Q49" s="2"/>
      <c r="T49" s="2"/>
      <c r="W49" s="2"/>
      <c r="X49" s="1" t="s">
        <v>16</v>
      </c>
      <c r="AC49" s="76"/>
    </row>
  </sheetData>
  <sheetProtection/>
  <mergeCells count="33">
    <mergeCell ref="W10:W13"/>
    <mergeCell ref="O11:O13"/>
    <mergeCell ref="T11:T13"/>
    <mergeCell ref="O10:T10"/>
    <mergeCell ref="M11:M13"/>
    <mergeCell ref="B8:Y8"/>
    <mergeCell ref="V10:V13"/>
    <mergeCell ref="H11:H13"/>
    <mergeCell ref="J11:J13"/>
    <mergeCell ref="R11:R13"/>
    <mergeCell ref="K11:K13"/>
    <mergeCell ref="C11:C13"/>
    <mergeCell ref="F11:F13"/>
    <mergeCell ref="C6:AA6"/>
    <mergeCell ref="Y10:Y13"/>
    <mergeCell ref="U10:U13"/>
    <mergeCell ref="D11:D13"/>
    <mergeCell ref="G11:G13"/>
    <mergeCell ref="P11:P13"/>
    <mergeCell ref="I11:I13"/>
    <mergeCell ref="B7:Y7"/>
    <mergeCell ref="E11:E13"/>
    <mergeCell ref="B10:B13"/>
    <mergeCell ref="W46:X46"/>
    <mergeCell ref="W48:X48"/>
    <mergeCell ref="S11:S13"/>
    <mergeCell ref="N11:N13"/>
    <mergeCell ref="Q11:Q13"/>
    <mergeCell ref="X10:X13"/>
    <mergeCell ref="P46:R46"/>
    <mergeCell ref="P48:R48"/>
    <mergeCell ref="C10:N10"/>
    <mergeCell ref="L11:L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2"/>
  <sheetViews>
    <sheetView tabSelected="1" zoomScale="86" zoomScaleNormal="86" zoomScaleSheetLayoutView="78" workbookViewId="0" topLeftCell="A26">
      <selection activeCell="H45" sqref="H45"/>
    </sheetView>
  </sheetViews>
  <sheetFormatPr defaultColWidth="9.00390625" defaultRowHeight="12.75"/>
  <cols>
    <col min="1" max="1" width="3.625" style="0" customWidth="1"/>
    <col min="2" max="2" width="11.75390625" style="0" customWidth="1"/>
    <col min="3" max="3" width="8.625" style="0" customWidth="1"/>
    <col min="4" max="4" width="9.375" style="0" customWidth="1"/>
    <col min="5" max="5" width="8.875" style="0" customWidth="1"/>
    <col min="6" max="6" width="7.875" style="0" customWidth="1"/>
    <col min="7" max="7" width="9.625" style="0" customWidth="1"/>
    <col min="8" max="8" width="8.00390625" style="0" customWidth="1"/>
    <col min="9" max="9" width="8.75390625" style="0" customWidth="1"/>
    <col min="10" max="10" width="8.625" style="0" customWidth="1"/>
    <col min="11" max="11" width="8.125" style="0" customWidth="1"/>
    <col min="12" max="12" width="8.375" style="0" customWidth="1"/>
    <col min="13" max="14" width="7.875" style="0" customWidth="1"/>
    <col min="15" max="15" width="8.00390625" style="0" customWidth="1"/>
    <col min="16" max="16" width="8.625" style="0" customWidth="1"/>
    <col min="17" max="17" width="8.75390625" style="0" customWidth="1"/>
    <col min="18" max="19" width="8.125" style="0" customWidth="1"/>
    <col min="20" max="20" width="9.625" style="0" customWidth="1"/>
    <col min="22" max="22" width="9.625" style="0" customWidth="1"/>
    <col min="23" max="23" width="12.375" style="0" customWidth="1"/>
    <col min="24" max="24" width="9.625" style="0" customWidth="1"/>
    <col min="25" max="25" width="10.00390625" style="0" customWidth="1"/>
    <col min="26" max="26" width="9.125" style="6" customWidth="1"/>
  </cols>
  <sheetData>
    <row r="1" spans="2:29" s="35" customFormat="1" ht="15">
      <c r="B1" s="55" t="s">
        <v>30</v>
      </c>
      <c r="C1" s="55"/>
      <c r="D1" s="55"/>
      <c r="E1" s="55"/>
      <c r="F1" s="55"/>
      <c r="G1" s="55"/>
      <c r="H1" s="55"/>
      <c r="I1" s="56"/>
      <c r="J1" s="56"/>
      <c r="AC1" s="57"/>
    </row>
    <row r="2" spans="2:29" s="35" customFormat="1" ht="15">
      <c r="B2" s="55" t="s">
        <v>44</v>
      </c>
      <c r="C2" s="55"/>
      <c r="D2" s="55"/>
      <c r="E2" s="55"/>
      <c r="F2" s="55"/>
      <c r="G2" s="55"/>
      <c r="H2" s="55"/>
      <c r="I2" s="56"/>
      <c r="J2" s="56"/>
      <c r="AC2" s="57"/>
    </row>
    <row r="3" spans="2:29" s="35" customFormat="1" ht="15">
      <c r="B3" s="58" t="s">
        <v>45</v>
      </c>
      <c r="C3" s="55"/>
      <c r="D3" s="55"/>
      <c r="E3" s="55"/>
      <c r="F3" s="55"/>
      <c r="G3" s="55"/>
      <c r="H3" s="55"/>
      <c r="I3" s="56"/>
      <c r="J3" s="56"/>
      <c r="K3" s="37"/>
      <c r="L3" s="37"/>
      <c r="M3" s="37"/>
      <c r="N3" s="37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C3" s="57"/>
    </row>
    <row r="4" spans="2:25" ht="12.75">
      <c r="B4" s="36"/>
      <c r="C4" s="36"/>
      <c r="D4" s="36"/>
      <c r="E4" s="36"/>
      <c r="F4" s="36"/>
      <c r="G4" s="36"/>
      <c r="H4" s="36"/>
      <c r="I4" s="35"/>
      <c r="J4" s="37"/>
      <c r="K4" s="37"/>
      <c r="L4" s="37"/>
      <c r="M4" s="37"/>
      <c r="N4" s="37"/>
      <c r="O4" s="38"/>
      <c r="P4" s="38"/>
      <c r="Q4" s="38"/>
      <c r="R4" s="38"/>
      <c r="S4" s="38"/>
      <c r="T4" s="38"/>
      <c r="U4" s="38"/>
      <c r="V4" s="38"/>
      <c r="W4" s="38"/>
      <c r="X4" s="38"/>
      <c r="Y4" s="3"/>
    </row>
    <row r="5" spans="2:25" ht="15">
      <c r="B5" s="35"/>
      <c r="C5" s="121" t="s">
        <v>35</v>
      </c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8"/>
    </row>
    <row r="6" spans="2:25" ht="18" customHeight="1">
      <c r="B6" s="122" t="s">
        <v>51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20"/>
    </row>
    <row r="7" spans="2:25" ht="18" customHeight="1">
      <c r="B7" s="124" t="s">
        <v>58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9"/>
    </row>
    <row r="8" spans="2:25" ht="18" customHeight="1">
      <c r="B8" s="122"/>
      <c r="C8" s="122"/>
      <c r="D8" s="122"/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9"/>
    </row>
    <row r="9" spans="2:25" ht="24" customHeight="1">
      <c r="B9" s="16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21"/>
    </row>
    <row r="10" spans="2:26" ht="30" customHeight="1">
      <c r="B10" s="95" t="s">
        <v>26</v>
      </c>
      <c r="C10" s="99" t="s">
        <v>39</v>
      </c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12" t="s">
        <v>40</v>
      </c>
      <c r="X10" s="118" t="s">
        <v>42</v>
      </c>
      <c r="Y10" s="22"/>
      <c r="Z10"/>
    </row>
    <row r="11" spans="2:26" ht="48.75" customHeight="1">
      <c r="B11" s="96"/>
      <c r="C11" s="110" t="s">
        <v>52</v>
      </c>
      <c r="D11" s="102"/>
      <c r="E11" s="102"/>
      <c r="F11" s="102"/>
      <c r="G11" s="102"/>
      <c r="H11" s="102"/>
      <c r="I11" s="102"/>
      <c r="J11" s="102"/>
      <c r="K11" s="102"/>
      <c r="L11" s="102"/>
      <c r="M11" s="95"/>
      <c r="N11" s="95"/>
      <c r="O11" s="95"/>
      <c r="P11" s="95"/>
      <c r="Q11" s="95"/>
      <c r="R11" s="95"/>
      <c r="S11" s="95"/>
      <c r="T11" s="95"/>
      <c r="U11" s="95"/>
      <c r="V11" s="115"/>
      <c r="W11" s="112"/>
      <c r="X11" s="119"/>
      <c r="Y11" s="22"/>
      <c r="Z11"/>
    </row>
    <row r="12" spans="2:26" ht="15.75" customHeight="1">
      <c r="B12" s="96"/>
      <c r="C12" s="110"/>
      <c r="D12" s="102"/>
      <c r="E12" s="102"/>
      <c r="F12" s="102"/>
      <c r="G12" s="102"/>
      <c r="H12" s="102"/>
      <c r="I12" s="102"/>
      <c r="J12" s="102"/>
      <c r="K12" s="102"/>
      <c r="L12" s="102"/>
      <c r="M12" s="96"/>
      <c r="N12" s="96"/>
      <c r="O12" s="96"/>
      <c r="P12" s="96"/>
      <c r="Q12" s="96"/>
      <c r="R12" s="96"/>
      <c r="S12" s="96"/>
      <c r="T12" s="96"/>
      <c r="U12" s="96"/>
      <c r="V12" s="116"/>
      <c r="W12" s="112"/>
      <c r="X12" s="119"/>
      <c r="Y12" s="22"/>
      <c r="Z12"/>
    </row>
    <row r="13" spans="2:26" ht="30" customHeight="1">
      <c r="B13" s="109"/>
      <c r="C13" s="110"/>
      <c r="D13" s="102"/>
      <c r="E13" s="102"/>
      <c r="F13" s="102"/>
      <c r="G13" s="102"/>
      <c r="H13" s="102"/>
      <c r="I13" s="102"/>
      <c r="J13" s="102"/>
      <c r="K13" s="102"/>
      <c r="L13" s="102"/>
      <c r="M13" s="97"/>
      <c r="N13" s="97"/>
      <c r="O13" s="97"/>
      <c r="P13" s="97"/>
      <c r="Q13" s="97"/>
      <c r="R13" s="97"/>
      <c r="S13" s="97"/>
      <c r="T13" s="97"/>
      <c r="U13" s="97"/>
      <c r="V13" s="117"/>
      <c r="W13" s="112"/>
      <c r="X13" s="120"/>
      <c r="Y13" s="22"/>
      <c r="Z13"/>
    </row>
    <row r="14" spans="2:27" ht="15.75" customHeight="1">
      <c r="B14" s="14">
        <v>1</v>
      </c>
      <c r="C14" s="81">
        <v>17837.54</v>
      </c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2">
        <f>SUM(C14:V14)</f>
        <v>17837.54</v>
      </c>
      <c r="X14" s="40">
        <v>34.5</v>
      </c>
      <c r="Y14" s="23"/>
      <c r="Z14" s="114" t="s">
        <v>43</v>
      </c>
      <c r="AA14" s="114"/>
    </row>
    <row r="15" spans="2:27" ht="15.75">
      <c r="B15" s="14">
        <v>2</v>
      </c>
      <c r="C15" s="81">
        <v>16863.71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2">
        <f aca="true" t="shared" si="0" ref="W15:W43">SUM(C15:V15)</f>
        <v>16863.71</v>
      </c>
      <c r="X15" s="30">
        <f>IF(Паспорт!P15&gt;0,Паспорт!P15,X14)</f>
        <v>34.5</v>
      </c>
      <c r="Y15" s="23"/>
      <c r="Z15" s="114"/>
      <c r="AA15" s="114"/>
    </row>
    <row r="16" spans="2:27" ht="15.75">
      <c r="B16" s="14">
        <v>3</v>
      </c>
      <c r="C16" s="81">
        <v>15406.54</v>
      </c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2">
        <f t="shared" si="0"/>
        <v>15406.54</v>
      </c>
      <c r="X16" s="30">
        <f>IF(Паспорт!P16&gt;0,Паспорт!P16,X15)</f>
        <v>34.5</v>
      </c>
      <c r="Y16" s="23"/>
      <c r="Z16" s="114"/>
      <c r="AA16" s="114"/>
    </row>
    <row r="17" spans="2:27" ht="15.75">
      <c r="B17" s="14">
        <v>4</v>
      </c>
      <c r="C17" s="81">
        <v>14007.83</v>
      </c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2">
        <f t="shared" si="0"/>
        <v>14007.83</v>
      </c>
      <c r="X17" s="30">
        <f>IF(Паспорт!P17&gt;0,Паспорт!P17,X16)</f>
        <v>34.5</v>
      </c>
      <c r="Y17" s="23"/>
      <c r="Z17" s="114"/>
      <c r="AA17" s="114"/>
    </row>
    <row r="18" spans="2:27" ht="15.75">
      <c r="B18" s="14">
        <v>5</v>
      </c>
      <c r="C18" s="81">
        <v>13732.67</v>
      </c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2">
        <f t="shared" si="0"/>
        <v>13732.67</v>
      </c>
      <c r="X18" s="30">
        <f>IF(Паспорт!P18&gt;0,Паспорт!P18,X17)</f>
        <v>34.5</v>
      </c>
      <c r="Y18" s="23"/>
      <c r="Z18" s="114"/>
      <c r="AA18" s="114"/>
    </row>
    <row r="19" spans="2:27" ht="15.75" customHeight="1">
      <c r="B19" s="14">
        <v>6</v>
      </c>
      <c r="C19" s="81">
        <v>16006.77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2">
        <f t="shared" si="0"/>
        <v>16006.77</v>
      </c>
      <c r="X19" s="30">
        <f>IF(Паспорт!P19&gt;0,Паспорт!P19,X18)</f>
        <v>34.5</v>
      </c>
      <c r="Y19" s="23"/>
      <c r="Z19" s="114"/>
      <c r="AA19" s="114"/>
    </row>
    <row r="20" spans="2:27" ht="15.75">
      <c r="B20" s="14">
        <v>7</v>
      </c>
      <c r="C20" s="81">
        <v>16302.05</v>
      </c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2">
        <f t="shared" si="0"/>
        <v>16302.05</v>
      </c>
      <c r="X20" s="30">
        <f>IF(Паспорт!P20&gt;0,Паспорт!P20,X19)</f>
        <v>34.5</v>
      </c>
      <c r="Y20" s="23"/>
      <c r="Z20" s="114"/>
      <c r="AA20" s="114"/>
    </row>
    <row r="21" spans="2:27" ht="15.75">
      <c r="B21" s="14">
        <v>8</v>
      </c>
      <c r="C21" s="81">
        <v>17682.92</v>
      </c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2">
        <f t="shared" si="0"/>
        <v>17682.92</v>
      </c>
      <c r="X21" s="30">
        <f>IF(Паспорт!P21&gt;0,Паспорт!P21,X20)</f>
        <v>34.5</v>
      </c>
      <c r="Y21" s="23"/>
      <c r="Z21" s="114"/>
      <c r="AA21" s="114"/>
    </row>
    <row r="22" spans="2:26" ht="15" customHeight="1">
      <c r="B22" s="14">
        <v>9</v>
      </c>
      <c r="C22" s="81">
        <v>19819.77</v>
      </c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2">
        <f t="shared" si="0"/>
        <v>19819.77</v>
      </c>
      <c r="X22" s="30">
        <f>IF(Паспорт!P22&gt;0,Паспорт!P22,X21)</f>
        <v>34.5</v>
      </c>
      <c r="Y22" s="23"/>
      <c r="Z22" s="28"/>
    </row>
    <row r="23" spans="2:26" ht="15.75">
      <c r="B23" s="14">
        <v>10</v>
      </c>
      <c r="C23" s="81">
        <v>20884.78</v>
      </c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2">
        <f t="shared" si="0"/>
        <v>20884.78</v>
      </c>
      <c r="X23" s="30">
        <f>IF(Паспорт!P23&gt;0,Паспорт!P23,X22)</f>
        <v>34.13</v>
      </c>
      <c r="Y23" s="23"/>
      <c r="Z23" s="28"/>
    </row>
    <row r="24" spans="2:26" ht="15.75">
      <c r="B24" s="14">
        <v>11</v>
      </c>
      <c r="C24" s="81">
        <v>23157.9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2">
        <f t="shared" si="0"/>
        <v>23157.9</v>
      </c>
      <c r="X24" s="30">
        <f>IF(Паспорт!P24&gt;0,Паспорт!P24,X23)</f>
        <v>34.13</v>
      </c>
      <c r="Y24" s="23"/>
      <c r="Z24" s="28"/>
    </row>
    <row r="25" spans="2:26" ht="15.75">
      <c r="B25" s="14">
        <v>12</v>
      </c>
      <c r="C25" s="81">
        <v>28320.17</v>
      </c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2">
        <f t="shared" si="0"/>
        <v>28320.17</v>
      </c>
      <c r="X25" s="30">
        <f>IF(Паспорт!P25&gt;0,Паспорт!P25,X24)</f>
        <v>34.13</v>
      </c>
      <c r="Y25" s="23"/>
      <c r="Z25" s="28"/>
    </row>
    <row r="26" spans="2:26" ht="15.75">
      <c r="B26" s="14">
        <v>13</v>
      </c>
      <c r="C26" s="81">
        <v>36061.8</v>
      </c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2">
        <f t="shared" si="0"/>
        <v>36061.8</v>
      </c>
      <c r="X26" s="30">
        <f>IF(Паспорт!P26&gt;0,Паспорт!P26,X25)</f>
        <v>34.13</v>
      </c>
      <c r="Y26" s="23"/>
      <c r="Z26" s="28"/>
    </row>
    <row r="27" spans="2:26" ht="15.75">
      <c r="B27" s="14">
        <v>14</v>
      </c>
      <c r="C27" s="81">
        <v>39943.11</v>
      </c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2">
        <f t="shared" si="0"/>
        <v>39943.11</v>
      </c>
      <c r="X27" s="30">
        <f>IF(Паспорт!P27&gt;0,Паспорт!P27,X26)</f>
        <v>34.13</v>
      </c>
      <c r="Y27" s="23"/>
      <c r="Z27" s="28"/>
    </row>
    <row r="28" spans="2:26" ht="15.75">
      <c r="B28" s="14">
        <v>15</v>
      </c>
      <c r="C28" s="81">
        <v>42241.73</v>
      </c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2">
        <f t="shared" si="0"/>
        <v>42241.73</v>
      </c>
      <c r="X28" s="30">
        <f>IF(Паспорт!P28&gt;0,Паспорт!P28,X27)</f>
        <v>34.13</v>
      </c>
      <c r="Y28" s="23"/>
      <c r="Z28" s="28"/>
    </row>
    <row r="29" spans="2:26" ht="15.75">
      <c r="B29" s="15">
        <v>16</v>
      </c>
      <c r="C29" s="81">
        <v>41372.72</v>
      </c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2">
        <f t="shared" si="0"/>
        <v>41372.72</v>
      </c>
      <c r="X29" s="30">
        <f>IF(Паспорт!P29&gt;0,Паспорт!P29,X28)</f>
        <v>34.13</v>
      </c>
      <c r="Y29" s="23"/>
      <c r="Z29" s="28"/>
    </row>
    <row r="30" spans="2:26" ht="15.75">
      <c r="B30" s="15">
        <v>17</v>
      </c>
      <c r="C30" s="81">
        <v>43821.36</v>
      </c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2">
        <f t="shared" si="0"/>
        <v>43821.36</v>
      </c>
      <c r="X30" s="30">
        <f>IF(Паспорт!P30&gt;0,Паспорт!P30,X29)</f>
        <v>34.13</v>
      </c>
      <c r="Y30" s="23"/>
      <c r="Z30" s="28"/>
    </row>
    <row r="31" spans="2:26" ht="15.75">
      <c r="B31" s="15">
        <v>18</v>
      </c>
      <c r="C31" s="81">
        <v>43060.66</v>
      </c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2">
        <f t="shared" si="0"/>
        <v>43060.66</v>
      </c>
      <c r="X31" s="30">
        <f>IF(Паспорт!P31&gt;0,Паспорт!P31,X30)</f>
        <v>34.13</v>
      </c>
      <c r="Y31" s="23"/>
      <c r="Z31" s="28"/>
    </row>
    <row r="32" spans="2:26" ht="15.75">
      <c r="B32" s="15">
        <v>19</v>
      </c>
      <c r="C32" s="81">
        <v>52053.95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2">
        <f t="shared" si="0"/>
        <v>52053.95</v>
      </c>
      <c r="X32" s="30">
        <f>IF(Паспорт!P32&gt;0,Паспорт!P32,X31)</f>
        <v>34.13</v>
      </c>
      <c r="Y32" s="23"/>
      <c r="Z32" s="28"/>
    </row>
    <row r="33" spans="2:26" ht="15.75">
      <c r="B33" s="15">
        <v>20</v>
      </c>
      <c r="C33" s="81">
        <v>50005.59</v>
      </c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2">
        <f t="shared" si="0"/>
        <v>50005.59</v>
      </c>
      <c r="X33" s="30">
        <f>IF(Паспорт!P33&gt;0,Паспорт!P33,X32)</f>
        <v>34.13</v>
      </c>
      <c r="Y33" s="23"/>
      <c r="Z33" s="28"/>
    </row>
    <row r="34" spans="2:26" ht="15.75">
      <c r="B34" s="15">
        <v>21</v>
      </c>
      <c r="C34" s="81">
        <v>46685.92</v>
      </c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2">
        <f t="shared" si="0"/>
        <v>46685.92</v>
      </c>
      <c r="X34" s="30">
        <f>IF(Паспорт!P34&gt;0,Паспорт!P34,X33)</f>
        <v>34.13</v>
      </c>
      <c r="Y34" s="23"/>
      <c r="Z34" s="28"/>
    </row>
    <row r="35" spans="2:26" ht="15.75">
      <c r="B35" s="15">
        <v>22</v>
      </c>
      <c r="C35" s="81">
        <v>46794.04</v>
      </c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2">
        <f t="shared" si="0"/>
        <v>46794.04</v>
      </c>
      <c r="X35" s="30">
        <f>IF(Паспорт!P35&gt;0,Паспорт!P35,X34)</f>
        <v>34.13</v>
      </c>
      <c r="Y35" s="23"/>
      <c r="Z35" s="28"/>
    </row>
    <row r="36" spans="2:26" ht="15.75">
      <c r="B36" s="15">
        <v>23</v>
      </c>
      <c r="C36" s="81">
        <v>48541.21</v>
      </c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2">
        <f t="shared" si="0"/>
        <v>48541.21</v>
      </c>
      <c r="X36" s="30">
        <f>IF(Паспорт!P36&gt;0,Паспорт!P36,X35)</f>
        <v>34.13</v>
      </c>
      <c r="Y36" s="23"/>
      <c r="Z36" s="28"/>
    </row>
    <row r="37" spans="2:26" ht="15.75">
      <c r="B37" s="15">
        <v>24</v>
      </c>
      <c r="C37" s="81">
        <v>48086</v>
      </c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2">
        <f t="shared" si="0"/>
        <v>48086</v>
      </c>
      <c r="X37" s="30">
        <f>IF(Паспорт!P37&gt;0,Паспорт!P37,X36)</f>
        <v>34.13</v>
      </c>
      <c r="Y37" s="23"/>
      <c r="Z37" s="28"/>
    </row>
    <row r="38" spans="2:26" ht="15.75">
      <c r="B38" s="15">
        <v>25</v>
      </c>
      <c r="C38" s="81">
        <v>51340.4</v>
      </c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2">
        <f t="shared" si="0"/>
        <v>51340.4</v>
      </c>
      <c r="X38" s="30">
        <f>IF(Паспорт!P38&gt;0,Паспорт!P38,X37)</f>
        <v>34.13</v>
      </c>
      <c r="Y38" s="23"/>
      <c r="Z38" s="28"/>
    </row>
    <row r="39" spans="2:26" ht="15.75">
      <c r="B39" s="15">
        <v>26</v>
      </c>
      <c r="C39" s="81">
        <v>52966.62</v>
      </c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2">
        <f t="shared" si="0"/>
        <v>52966.62</v>
      </c>
      <c r="X39" s="30">
        <f>IF(Паспорт!P39&gt;0,Паспорт!P39,X38)</f>
        <v>34.13</v>
      </c>
      <c r="Y39" s="23"/>
      <c r="Z39" s="28"/>
    </row>
    <row r="40" spans="2:26" ht="15.75">
      <c r="B40" s="15">
        <v>27</v>
      </c>
      <c r="C40" s="81">
        <v>53906.07</v>
      </c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2">
        <f t="shared" si="0"/>
        <v>53906.07</v>
      </c>
      <c r="X40" s="30">
        <f>IF(Паспорт!P40&gt;0,Паспорт!P40,X39)</f>
        <v>34.13</v>
      </c>
      <c r="Y40" s="23"/>
      <c r="Z40" s="28"/>
    </row>
    <row r="41" spans="2:26" ht="15.75">
      <c r="B41" s="15">
        <v>28</v>
      </c>
      <c r="C41" s="81">
        <v>53897.86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2">
        <f t="shared" si="0"/>
        <v>53897.86</v>
      </c>
      <c r="X41" s="30">
        <f>IF(Паспорт!P41&gt;0,Паспорт!P41,X40)</f>
        <v>34.13</v>
      </c>
      <c r="Y41" s="23"/>
      <c r="Z41" s="28"/>
    </row>
    <row r="42" spans="2:26" ht="14.25" customHeight="1">
      <c r="B42" s="15">
        <v>29</v>
      </c>
      <c r="C42" s="81">
        <v>57894.42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2">
        <f t="shared" si="0"/>
        <v>57894.42</v>
      </c>
      <c r="X42" s="30">
        <f>IF(Паспорт!P42&gt;0,Паспорт!P42,X41)</f>
        <v>34.13</v>
      </c>
      <c r="Y42" s="23"/>
      <c r="Z42" s="28"/>
    </row>
    <row r="43" spans="2:26" ht="15.75" customHeight="1">
      <c r="B43" s="15">
        <v>30</v>
      </c>
      <c r="C43" s="81">
        <v>52376.63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2">
        <f t="shared" si="0"/>
        <v>52376.63</v>
      </c>
      <c r="X43" s="30">
        <f>IF(Паспорт!P43&gt;0,Паспорт!P43,X42)</f>
        <v>34.13</v>
      </c>
      <c r="Y43" s="23"/>
      <c r="Z43" s="28"/>
    </row>
    <row r="44" spans="2:26" ht="14.25" customHeight="1">
      <c r="B44" s="15">
        <v>31</v>
      </c>
      <c r="C44" s="81">
        <v>53554.15</v>
      </c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2">
        <f>C44+D44</f>
        <v>53554.15</v>
      </c>
      <c r="X44" s="30">
        <f>IF(Паспорт!P44&gt;0,Паспорт!P44,X43)</f>
        <v>34.13</v>
      </c>
      <c r="Y44" s="23"/>
      <c r="Z44" s="28"/>
    </row>
    <row r="45" spans="2:27" ht="66" customHeight="1">
      <c r="B45" s="15" t="s">
        <v>40</v>
      </c>
      <c r="C45" s="82">
        <f>SUM(C14:C44)</f>
        <v>1134626.89</v>
      </c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3">
        <f>SUM(W14:W44)</f>
        <v>1134626.89</v>
      </c>
      <c r="X45" s="31">
        <f>SUMPRODUCT(X14:X44,W14:W44)/SUM(W14:W44)</f>
        <v>34.17815162277707</v>
      </c>
      <c r="Y45" s="27"/>
      <c r="Z45" s="113" t="s">
        <v>41</v>
      </c>
      <c r="AA45" s="113"/>
    </row>
    <row r="46" spans="2:26" ht="14.25" customHeight="1" hidden="1">
      <c r="B46" s="7">
        <v>31</v>
      </c>
      <c r="C46" s="9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24"/>
      <c r="Z46"/>
    </row>
    <row r="47" spans="3:26" ht="12.75"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25"/>
      <c r="Z47"/>
    </row>
    <row r="48" spans="3:4" ht="12.75">
      <c r="C48" s="1"/>
      <c r="D48" s="1"/>
    </row>
    <row r="49" spans="2:29" ht="15">
      <c r="B49" s="52"/>
      <c r="C49" s="10" t="s">
        <v>47</v>
      </c>
      <c r="D49" s="10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 t="s">
        <v>48</v>
      </c>
      <c r="Q49" s="11"/>
      <c r="R49" s="11"/>
      <c r="S49" s="11"/>
      <c r="T49" s="53"/>
      <c r="U49" s="54"/>
      <c r="V49" s="91" t="s">
        <v>59</v>
      </c>
      <c r="W49" s="84"/>
      <c r="X49" s="85"/>
      <c r="Y49" s="83"/>
      <c r="Z49"/>
      <c r="AC49" s="6"/>
    </row>
    <row r="50" spans="3:25" ht="12.75">
      <c r="C50" s="1"/>
      <c r="D50" s="1" t="s">
        <v>37</v>
      </c>
      <c r="O50" s="2"/>
      <c r="P50" s="13" t="s">
        <v>29</v>
      </c>
      <c r="Q50" s="13"/>
      <c r="T50" t="s">
        <v>0</v>
      </c>
      <c r="V50" t="s">
        <v>16</v>
      </c>
      <c r="Y50" s="2"/>
    </row>
    <row r="51" spans="3:25" ht="18" customHeight="1">
      <c r="C51" s="10" t="s">
        <v>36</v>
      </c>
      <c r="D51" s="1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</v>
      </c>
      <c r="P51" s="11" t="s">
        <v>53</v>
      </c>
      <c r="Q51" s="11"/>
      <c r="R51" s="11"/>
      <c r="S51" s="11"/>
      <c r="T51" s="11"/>
      <c r="U51" s="11"/>
      <c r="V51" s="91" t="s">
        <v>60</v>
      </c>
      <c r="W51" s="54"/>
      <c r="X51" s="11"/>
      <c r="Y51" s="26"/>
    </row>
    <row r="52" spans="3:25" ht="12.75">
      <c r="C52" s="1"/>
      <c r="D52" s="1" t="s">
        <v>38</v>
      </c>
      <c r="O52" s="2"/>
      <c r="P52" s="12" t="s">
        <v>29</v>
      </c>
      <c r="Q52" s="12"/>
      <c r="T52" t="s">
        <v>0</v>
      </c>
      <c r="V52" t="s">
        <v>16</v>
      </c>
      <c r="Y52" s="2"/>
    </row>
  </sheetData>
  <sheetProtection/>
  <mergeCells count="31">
    <mergeCell ref="C47:X47"/>
    <mergeCell ref="J11:J13"/>
    <mergeCell ref="N11:N13"/>
    <mergeCell ref="O11:O13"/>
    <mergeCell ref="L11:L13"/>
    <mergeCell ref="C11:C13"/>
    <mergeCell ref="Q11:Q13"/>
    <mergeCell ref="K11:K13"/>
    <mergeCell ref="C10:V10"/>
    <mergeCell ref="G11:G13"/>
    <mergeCell ref="R11:R13"/>
    <mergeCell ref="V11:V13"/>
    <mergeCell ref="P11:P13"/>
    <mergeCell ref="D11:D13"/>
    <mergeCell ref="X10:X13"/>
    <mergeCell ref="U11:U13"/>
    <mergeCell ref="C5:X5"/>
    <mergeCell ref="B6:X6"/>
    <mergeCell ref="B7:X7"/>
    <mergeCell ref="B8:X8"/>
    <mergeCell ref="B10:B13"/>
    <mergeCell ref="H11:H13"/>
    <mergeCell ref="W10:W13"/>
    <mergeCell ref="Z45:AA45"/>
    <mergeCell ref="E11:E13"/>
    <mergeCell ref="F11:F13"/>
    <mergeCell ref="I11:I13"/>
    <mergeCell ref="M11:M13"/>
    <mergeCell ref="T11:T13"/>
    <mergeCell ref="S11:S13"/>
    <mergeCell ref="Z14:AA21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Исаев Вадим Сергеевич</cp:lastModifiedBy>
  <cp:lastPrinted>2016-05-06T08:28:05Z</cp:lastPrinted>
  <dcterms:created xsi:type="dcterms:W3CDTF">2010-01-29T08:37:16Z</dcterms:created>
  <dcterms:modified xsi:type="dcterms:W3CDTF">2016-11-01T14:41:54Z</dcterms:modified>
  <cp:category/>
  <cp:version/>
  <cp:contentType/>
  <cp:contentStatus/>
</cp:coreProperties>
</file>