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-225" windowWidth="10470" windowHeight="119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16" i="1" l="1"/>
  <c r="N16" i="1"/>
  <c r="M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<sst xmlns="http://schemas.openxmlformats.org/spreadsheetml/2006/main" count="33" uniqueCount="30">
  <si>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</si>
  <si>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</si>
  <si>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</si>
  <si>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</si>
  <si>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</si>
  <si>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</si>
  <si>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</si>
  <si>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</si>
  <si>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</si>
  <si>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</si>
  <si>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</si>
  <si>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</si>
  <si>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</si>
  <si>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</si>
  <si>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</si>
  <si>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</si>
  <si>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Єлець-Курськ-Київ (ЄКК)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</si>
  <si>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</si>
  <si>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</si>
  <si>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</si>
  <si>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</si>
  <si>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</si>
  <si>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</si>
  <si>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</si>
  <si>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</si>
  <si>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Яцини  </t>
    </r>
    <r>
      <rPr>
        <sz val="12"/>
        <color theme="1"/>
        <rFont val="Calibri"/>
        <family val="2"/>
        <scheme val="minor"/>
      </rPr>
      <t xml:space="preserve">( ГРС Кейбалівка, ГРС Каплинці )   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</si>
  <si>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</si>
  <si>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 xml:space="preserve"> з 1.09.2015 р. по 30.09.2015 р.</t>
  </si>
  <si>
    <t>відс.</t>
  </si>
  <si>
    <t>&lt;0,0002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</si>
</sst>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164" fontId="8" fillId="0" borderId="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3">
          <cell r="D173" t="str">
            <v>31.08.2015  р.</v>
          </cell>
        </row>
        <row r="182">
          <cell r="B182">
            <v>76.460999999999999</v>
          </cell>
          <cell r="C182">
            <v>13.686</v>
          </cell>
          <cell r="D182">
            <v>3.927</v>
          </cell>
          <cell r="E182">
            <v>0.40600000000000003</v>
          </cell>
          <cell r="F182">
            <v>0.22700000000000001</v>
          </cell>
          <cell r="G182">
            <v>4.2000000000000003E-2</v>
          </cell>
          <cell r="H182">
            <v>4.5999999999999999E-2</v>
          </cell>
          <cell r="I182">
            <v>1.6E-2</v>
          </cell>
          <cell r="J182">
            <v>1.9E-2</v>
          </cell>
          <cell r="K182">
            <v>1.288</v>
          </cell>
          <cell r="L182">
            <v>3.8769999999999998</v>
          </cell>
          <cell r="M182">
            <v>5.0000000000000001E-3</v>
          </cell>
        </row>
        <row r="186">
          <cell r="M186">
            <v>0.86299999999999999</v>
          </cell>
        </row>
        <row r="187">
          <cell r="M187">
            <v>9085</v>
          </cell>
        </row>
        <row r="190">
          <cell r="M190">
            <v>11848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3">
          <cell r="D173" t="str">
            <v>7.09.2015 р.</v>
          </cell>
        </row>
        <row r="182">
          <cell r="B182">
            <v>76.769000000000005</v>
          </cell>
          <cell r="C182">
            <v>13.468999999999999</v>
          </cell>
          <cell r="D182">
            <v>3.8050000000000002</v>
          </cell>
          <cell r="E182">
            <v>0.39600000000000002</v>
          </cell>
          <cell r="F182">
            <v>0.219</v>
          </cell>
          <cell r="G182">
            <v>4.1000000000000002E-2</v>
          </cell>
          <cell r="H182">
            <v>4.4999999999999998E-2</v>
          </cell>
          <cell r="I182">
            <v>1.7999999999999999E-2</v>
          </cell>
          <cell r="J182">
            <v>1.7999999999999999E-2</v>
          </cell>
          <cell r="K182">
            <v>1.3959999999999999</v>
          </cell>
          <cell r="L182">
            <v>3.8109999999999999</v>
          </cell>
          <cell r="M182">
            <v>1.2999999999999999E-2</v>
          </cell>
        </row>
        <row r="186">
          <cell r="M186">
            <v>0.86</v>
          </cell>
        </row>
        <row r="187">
          <cell r="M187">
            <v>9049</v>
          </cell>
        </row>
        <row r="190">
          <cell r="M190">
            <v>11824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3">
          <cell r="D173" t="str">
            <v>14.09.2015 р.</v>
          </cell>
        </row>
        <row r="182">
          <cell r="B182">
            <v>77.706999999999994</v>
          </cell>
          <cell r="C182">
            <v>12.641999999999999</v>
          </cell>
          <cell r="D182">
            <v>3.6480000000000001</v>
          </cell>
          <cell r="E182">
            <v>0.42199999999999999</v>
          </cell>
          <cell r="F182">
            <v>0.22600000000000001</v>
          </cell>
          <cell r="G182">
            <v>4.3999999999999997E-2</v>
          </cell>
          <cell r="H182">
            <v>4.9000000000000002E-2</v>
          </cell>
          <cell r="I182">
            <v>1.7000000000000001E-2</v>
          </cell>
          <cell r="J182">
            <v>2.1999999999999999E-2</v>
          </cell>
          <cell r="K182">
            <v>1.458</v>
          </cell>
          <cell r="L182">
            <v>3.76</v>
          </cell>
          <cell r="M182">
            <v>5.0000000000000001E-3</v>
          </cell>
        </row>
        <row r="186">
          <cell r="M186">
            <v>0.85399999999999998</v>
          </cell>
        </row>
        <row r="187">
          <cell r="M187">
            <v>8985</v>
          </cell>
        </row>
        <row r="190">
          <cell r="M190">
            <v>11786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3">
          <cell r="D173" t="str">
            <v>21.09.2015 р.</v>
          </cell>
        </row>
        <row r="182">
          <cell r="B182">
            <v>76.478999999999999</v>
          </cell>
          <cell r="C182">
            <v>13.802</v>
          </cell>
          <cell r="D182">
            <v>3.714</v>
          </cell>
          <cell r="E182">
            <v>0.34599999999999997</v>
          </cell>
          <cell r="F182">
            <v>0.19900000000000001</v>
          </cell>
          <cell r="G182">
            <v>2.9000000000000001E-2</v>
          </cell>
          <cell r="H182">
            <v>3.5000000000000003E-2</v>
          </cell>
          <cell r="I182">
            <v>1.7000000000000001E-2</v>
          </cell>
          <cell r="J182">
            <v>0.01</v>
          </cell>
          <cell r="K182">
            <v>1.452</v>
          </cell>
          <cell r="L182">
            <v>3.9009999999999998</v>
          </cell>
          <cell r="M182">
            <v>1.6E-2</v>
          </cell>
        </row>
        <row r="186">
          <cell r="M186">
            <v>0.86</v>
          </cell>
        </row>
        <row r="187">
          <cell r="M187">
            <v>9024</v>
          </cell>
        </row>
        <row r="190">
          <cell r="M190">
            <v>11791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3">
          <cell r="D173" t="str">
            <v>28.09.2015 р.</v>
          </cell>
        </row>
        <row r="182">
          <cell r="B182">
            <v>76.132999999999996</v>
          </cell>
          <cell r="C182">
            <v>13.955</v>
          </cell>
          <cell r="D182">
            <v>3.9239999999999999</v>
          </cell>
          <cell r="E182">
            <v>0.38</v>
          </cell>
          <cell r="F182">
            <v>0.216</v>
          </cell>
          <cell r="G182">
            <v>3.5999999999999997E-2</v>
          </cell>
          <cell r="H182">
            <v>4.1000000000000002E-2</v>
          </cell>
          <cell r="I182">
            <v>1.4E-2</v>
          </cell>
          <cell r="J182">
            <v>1.7000000000000001E-2</v>
          </cell>
          <cell r="K182">
            <v>1.36</v>
          </cell>
          <cell r="L182">
            <v>3.92</v>
          </cell>
          <cell r="M182">
            <v>4.0000000000000001E-3</v>
          </cell>
        </row>
        <row r="186">
          <cell r="M186">
            <v>0.86399999999999999</v>
          </cell>
        </row>
        <row r="187">
          <cell r="M187">
            <v>9082</v>
          </cell>
        </row>
        <row r="190">
          <cell r="M190">
            <v>11834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>
      <selection activeCell="A12" sqref="A12:XFD12"/>
    </sheetView>
  </sheetViews>
  <sheetFormatPr defaultRowHeight="15" x14ac:dyDescent="0.25"/>
  <cols>
    <col min="1" max="1" width="12" customWidth="1"/>
    <col min="2" max="18" width="7.42578125" customWidth="1"/>
  </cols>
  <sheetData>
    <row r="1" spans="1:20" ht="18.75" x14ac:dyDescent="0.3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  <c r="Q1" s="25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32" t="s">
        <v>16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33" t="s">
        <v>27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4" t="s">
        <v>0</v>
      </c>
      <c r="B9" s="28" t="s">
        <v>21</v>
      </c>
      <c r="C9" s="29"/>
      <c r="D9" s="29"/>
      <c r="E9" s="29"/>
      <c r="F9" s="29"/>
      <c r="G9" s="29"/>
      <c r="H9" s="29"/>
      <c r="I9" s="29"/>
      <c r="J9" s="29"/>
      <c r="K9" s="30"/>
      <c r="L9" s="36" t="s">
        <v>15</v>
      </c>
      <c r="M9" s="50" t="s">
        <v>22</v>
      </c>
      <c r="N9" s="50" t="s">
        <v>23</v>
      </c>
      <c r="O9" s="50" t="s">
        <v>24</v>
      </c>
      <c r="P9" s="36" t="s">
        <v>17</v>
      </c>
      <c r="Q9" s="36" t="s">
        <v>18</v>
      </c>
      <c r="R9" s="38" t="s">
        <v>19</v>
      </c>
      <c r="S9" s="3"/>
      <c r="T9" s="3"/>
    </row>
    <row r="10" spans="1:20" ht="57" customHeight="1" x14ac:dyDescent="0.25">
      <c r="A10" s="35"/>
      <c r="B10" s="40" t="s">
        <v>1</v>
      </c>
      <c r="C10" s="40" t="s">
        <v>2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7</v>
      </c>
      <c r="I10" s="40" t="s">
        <v>8</v>
      </c>
      <c r="J10" s="40" t="s">
        <v>9</v>
      </c>
      <c r="K10" s="40" t="s">
        <v>10</v>
      </c>
      <c r="L10" s="37"/>
      <c r="M10" s="50"/>
      <c r="N10" s="50"/>
      <c r="O10" s="50"/>
      <c r="P10" s="37"/>
      <c r="Q10" s="37"/>
      <c r="R10" s="39"/>
      <c r="S10" s="3"/>
      <c r="T10" s="3"/>
    </row>
    <row r="11" spans="1:20" ht="27" customHeight="1" thickBot="1" x14ac:dyDescent="0.3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47" t="s">
        <v>20</v>
      </c>
      <c r="N11" s="48"/>
      <c r="O11" s="49"/>
      <c r="P11" s="37"/>
      <c r="Q11" s="37"/>
      <c r="R11" s="39"/>
      <c r="S11" s="3"/>
      <c r="T11" s="3"/>
    </row>
    <row r="12" spans="1:20" ht="21" customHeight="1" x14ac:dyDescent="0.25">
      <c r="A12" s="5" t="str">
        <f>[1]Лист1!$D$173</f>
        <v>31.08.2015  р.</v>
      </c>
      <c r="B12" s="15">
        <f>[1]Лист1!$B$182</f>
        <v>76.460999999999999</v>
      </c>
      <c r="C12" s="15">
        <f>[1]Лист1!$C$182</f>
        <v>13.686</v>
      </c>
      <c r="D12" s="15">
        <f>[1]Лист1!$D$182</f>
        <v>3.927</v>
      </c>
      <c r="E12" s="15">
        <f>[1]Лист1!$F$182</f>
        <v>0.22700000000000001</v>
      </c>
      <c r="F12" s="15">
        <f>[1]Лист1!$E$182</f>
        <v>0.40600000000000003</v>
      </c>
      <c r="G12" s="15">
        <f>SUM([1]Лист1!$G$182:$I$182)</f>
        <v>0.104</v>
      </c>
      <c r="H12" s="15">
        <f>[1]Лист1!$J$182</f>
        <v>1.9E-2</v>
      </c>
      <c r="I12" s="15">
        <f>[1]Лист1!$K$182</f>
        <v>1.288</v>
      </c>
      <c r="J12" s="15">
        <f>[1]Лист1!$L$182</f>
        <v>3.8769999999999998</v>
      </c>
      <c r="K12" s="15">
        <f>[1]Лист1!$M$182</f>
        <v>5.0000000000000001E-3</v>
      </c>
      <c r="L12" s="18">
        <v>-9.9</v>
      </c>
      <c r="M12" s="15">
        <f>[1]Лист1!$M$186</f>
        <v>0.86299999999999999</v>
      </c>
      <c r="N12" s="21">
        <f>[1]Лист1!$M$187</f>
        <v>9085</v>
      </c>
      <c r="O12" s="21">
        <f>[1]Лист1!$M$190</f>
        <v>11848</v>
      </c>
      <c r="P12" s="41" t="s">
        <v>28</v>
      </c>
      <c r="Q12" s="41" t="s">
        <v>28</v>
      </c>
      <c r="R12" s="44" t="s">
        <v>29</v>
      </c>
      <c r="S12" s="3"/>
      <c r="T12" s="3"/>
    </row>
    <row r="13" spans="1:20" ht="21" customHeight="1" x14ac:dyDescent="0.25">
      <c r="A13" s="6" t="str">
        <f>[2]Лист1!$D$173</f>
        <v>7.09.2015 р.</v>
      </c>
      <c r="B13" s="16">
        <f>[2]Лист1!$B$182</f>
        <v>76.769000000000005</v>
      </c>
      <c r="C13" s="16">
        <f>[2]Лист1!$C$182</f>
        <v>13.468999999999999</v>
      </c>
      <c r="D13" s="16">
        <f>[2]Лист1!$D$182</f>
        <v>3.8050000000000002</v>
      </c>
      <c r="E13" s="16">
        <f>[2]Лист1!$F$182</f>
        <v>0.219</v>
      </c>
      <c r="F13" s="16">
        <f>[2]Лист1!$E$182</f>
        <v>0.39600000000000002</v>
      </c>
      <c r="G13" s="16">
        <f>SUM([2]Лист1!$G$182:$I$182)</f>
        <v>0.104</v>
      </c>
      <c r="H13" s="16">
        <f>[2]Лист1!$J$182</f>
        <v>1.7999999999999999E-2</v>
      </c>
      <c r="I13" s="16">
        <f>[2]Лист1!$K$182</f>
        <v>1.3959999999999999</v>
      </c>
      <c r="J13" s="16">
        <f>[2]Лист1!$L$182</f>
        <v>3.8109999999999999</v>
      </c>
      <c r="K13" s="16">
        <f>[2]Лист1!$M$182</f>
        <v>1.2999999999999999E-2</v>
      </c>
      <c r="L13" s="19">
        <v>-5.0999999999999996</v>
      </c>
      <c r="M13" s="16">
        <f>[2]Лист1!$M$186</f>
        <v>0.86</v>
      </c>
      <c r="N13" s="22">
        <f>[2]Лист1!$M$187</f>
        <v>9049</v>
      </c>
      <c r="O13" s="22">
        <f>[2]Лист1!$M$190</f>
        <v>11824</v>
      </c>
      <c r="P13" s="42"/>
      <c r="Q13" s="42"/>
      <c r="R13" s="45"/>
      <c r="S13" s="3"/>
      <c r="T13" s="3"/>
    </row>
    <row r="14" spans="1:20" ht="21" customHeight="1" x14ac:dyDescent="0.25">
      <c r="A14" s="6" t="str">
        <f>[3]Лист1!$D$173</f>
        <v>14.09.2015 р.</v>
      </c>
      <c r="B14" s="16">
        <f>[3]Лист1!$B$182</f>
        <v>77.706999999999994</v>
      </c>
      <c r="C14" s="16">
        <f>[3]Лист1!$C$182</f>
        <v>12.641999999999999</v>
      </c>
      <c r="D14" s="16">
        <f>[3]Лист1!$D$182</f>
        <v>3.6480000000000001</v>
      </c>
      <c r="E14" s="16">
        <f>[3]Лист1!$F$182</f>
        <v>0.22600000000000001</v>
      </c>
      <c r="F14" s="16">
        <f>[3]Лист1!$E$182</f>
        <v>0.42199999999999999</v>
      </c>
      <c r="G14" s="16">
        <f>SUM([3]Лист1!$G$182:$I$182)</f>
        <v>0.11</v>
      </c>
      <c r="H14" s="16">
        <f>[3]Лист1!$J$182</f>
        <v>2.1999999999999999E-2</v>
      </c>
      <c r="I14" s="16">
        <f>[3]Лист1!$K$182</f>
        <v>1.458</v>
      </c>
      <c r="J14" s="16">
        <f>[3]Лист1!$L$182</f>
        <v>3.76</v>
      </c>
      <c r="K14" s="16">
        <f>[3]Лист1!$M$182</f>
        <v>5.0000000000000001E-3</v>
      </c>
      <c r="L14" s="19">
        <v>-12.8</v>
      </c>
      <c r="M14" s="16">
        <f>[3]Лист1!$M$186</f>
        <v>0.85399999999999998</v>
      </c>
      <c r="N14" s="22">
        <f>[3]Лист1!$M$187</f>
        <v>8985</v>
      </c>
      <c r="O14" s="22">
        <f>[3]Лист1!$M$190</f>
        <v>11786</v>
      </c>
      <c r="P14" s="42"/>
      <c r="Q14" s="42"/>
      <c r="R14" s="45"/>
      <c r="S14" s="3"/>
      <c r="T14" s="3"/>
    </row>
    <row r="15" spans="1:20" ht="21" customHeight="1" x14ac:dyDescent="0.25">
      <c r="A15" s="6" t="str">
        <f>[4]Лист1!$D$173</f>
        <v>21.09.2015 р.</v>
      </c>
      <c r="B15" s="16">
        <f>[4]Лист1!$B$182</f>
        <v>76.478999999999999</v>
      </c>
      <c r="C15" s="16">
        <f>[4]Лист1!$C$182</f>
        <v>13.802</v>
      </c>
      <c r="D15" s="16">
        <f>[4]Лист1!$D$182</f>
        <v>3.714</v>
      </c>
      <c r="E15" s="16">
        <f>[4]Лист1!$F$182</f>
        <v>0.19900000000000001</v>
      </c>
      <c r="F15" s="16">
        <f>[4]Лист1!$E$182</f>
        <v>0.34599999999999997</v>
      </c>
      <c r="G15" s="16">
        <f>SUM([4]Лист1!$G$182:$I$182)</f>
        <v>8.1000000000000003E-2</v>
      </c>
      <c r="H15" s="16">
        <f>[4]Лист1!$J$182</f>
        <v>0.01</v>
      </c>
      <c r="I15" s="16">
        <f>[4]Лист1!$K$182</f>
        <v>1.452</v>
      </c>
      <c r="J15" s="16">
        <f>[4]Лист1!$L$182</f>
        <v>3.9009999999999998</v>
      </c>
      <c r="K15" s="16">
        <f>[4]Лист1!$M$182</f>
        <v>1.6E-2</v>
      </c>
      <c r="L15" s="19">
        <v>-12.9</v>
      </c>
      <c r="M15" s="16">
        <f>[4]Лист1!$M$186</f>
        <v>0.86</v>
      </c>
      <c r="N15" s="22">
        <f>[4]Лист1!$M$187</f>
        <v>9024</v>
      </c>
      <c r="O15" s="22">
        <f>[4]Лист1!$M$190</f>
        <v>11791</v>
      </c>
      <c r="P15" s="42"/>
      <c r="Q15" s="42"/>
      <c r="R15" s="45"/>
      <c r="S15" s="3"/>
      <c r="T15" s="3"/>
    </row>
    <row r="16" spans="1:20" ht="21" customHeight="1" thickBot="1" x14ac:dyDescent="0.3">
      <c r="A16" s="7" t="str">
        <f>[5]Лист1!$D$173</f>
        <v>28.09.2015 р.</v>
      </c>
      <c r="B16" s="17">
        <f>[5]Лист1!$B$182</f>
        <v>76.132999999999996</v>
      </c>
      <c r="C16" s="17">
        <f>[5]Лист1!$C$182</f>
        <v>13.955</v>
      </c>
      <c r="D16" s="17">
        <f>[5]Лист1!$D$182</f>
        <v>3.9239999999999999</v>
      </c>
      <c r="E16" s="17">
        <f>[5]Лист1!$F$182</f>
        <v>0.216</v>
      </c>
      <c r="F16" s="17">
        <f>[5]Лист1!$E$182</f>
        <v>0.38</v>
      </c>
      <c r="G16" s="17">
        <f>SUM([5]Лист1!$G$182:$I$182)</f>
        <v>9.0999999999999998E-2</v>
      </c>
      <c r="H16" s="17">
        <f>[5]Лист1!$J$182</f>
        <v>1.7000000000000001E-2</v>
      </c>
      <c r="I16" s="17">
        <f>[5]Лист1!$K$182</f>
        <v>1.36</v>
      </c>
      <c r="J16" s="17">
        <f>[5]Лист1!$L$182</f>
        <v>3.92</v>
      </c>
      <c r="K16" s="17">
        <f>[5]Лист1!$M$182</f>
        <v>4.0000000000000001E-3</v>
      </c>
      <c r="L16" s="20">
        <v>-12.9</v>
      </c>
      <c r="M16" s="17">
        <f>[5]Лист1!$M$186</f>
        <v>0.86399999999999999</v>
      </c>
      <c r="N16" s="23">
        <f>[5]Лист1!$M$187</f>
        <v>9082</v>
      </c>
      <c r="O16" s="23">
        <f>[5]Лист1!$M$190</f>
        <v>11834</v>
      </c>
      <c r="P16" s="43"/>
      <c r="Q16" s="43"/>
      <c r="R16" s="46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13.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"/>
      <c r="T18" s="3"/>
    </row>
    <row r="19" spans="1:20" ht="6.75" customHeight="1" x14ac:dyDescent="0.25"/>
    <row r="20" spans="1:20" ht="16.5" customHeight="1" x14ac:dyDescent="0.25">
      <c r="A20" s="26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20" ht="10.5" customHeight="1" x14ac:dyDescent="0.25">
      <c r="K21" s="9" t="s">
        <v>12</v>
      </c>
      <c r="N21" s="10" t="s">
        <v>13</v>
      </c>
      <c r="O21" s="11"/>
    </row>
    <row r="22" spans="1:20" ht="10.5" customHeight="1" x14ac:dyDescent="0.25">
      <c r="M22" s="12"/>
      <c r="N22" s="12"/>
      <c r="O22" s="11"/>
      <c r="P22" s="13"/>
    </row>
    <row r="23" spans="1:20" x14ac:dyDescent="0.25">
      <c r="A23" s="27" t="s">
        <v>14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20" ht="10.5" customHeight="1" x14ac:dyDescent="0.25">
      <c r="K24" s="9" t="s">
        <v>12</v>
      </c>
      <c r="N24" s="10" t="s">
        <v>13</v>
      </c>
    </row>
    <row r="25" spans="1:20" ht="14.25" customHeight="1" x14ac:dyDescent="0.25">
      <c r="M25" s="12"/>
      <c r="N25" s="12"/>
      <c r="O25" s="13"/>
    </row>
  </sheetData>
  <mergeCells count="30">
    <mergeCell ref="P12:P16"/>
    <mergeCell ref="Q12:Q16"/>
    <mergeCell ref="R12:R16"/>
    <mergeCell ref="K10:K11"/>
    <mergeCell ref="M11:O11"/>
    <mergeCell ref="M9:M10"/>
    <mergeCell ref="N9:N10"/>
    <mergeCell ref="O9:O10"/>
    <mergeCell ref="Q9:Q11"/>
    <mergeCell ref="G10:G11"/>
    <mergeCell ref="H10:H11"/>
    <mergeCell ref="I10:I11"/>
    <mergeCell ref="J10:J11"/>
    <mergeCell ref="P9:P11"/>
    <mergeCell ref="A1:N1"/>
    <mergeCell ref="O1:Q1"/>
    <mergeCell ref="A20:R20"/>
    <mergeCell ref="A23:R23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2015-10-02T08:09:46Z</dcterms:modified>
</cp:coreProperties>
</file>