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5" yWindow="-120" windowWidth="10530" windowHeight="119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45621"/>
</workbook>
</file>

<file path=xl/calcChain.xml><?xml version="1.0" encoding="utf-8"?>
<calcChain xmlns="http://schemas.openxmlformats.org/spreadsheetml/2006/main">
  <c r="O16" i="1" l="1"/>
  <c r="N16" i="1"/>
  <c r="M16" i="1"/>
  <c r="K16" i="1"/>
  <c r="J16" i="1"/>
  <c r="I16" i="1"/>
  <c r="H16" i="1"/>
  <c r="G16" i="1"/>
  <c r="F16" i="1"/>
  <c r="E16" i="1"/>
  <c r="D16" i="1"/>
  <c r="C16" i="1"/>
  <c r="B16" i="1"/>
  <c r="A16" i="1"/>
  <c r="O15" i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<sst xmlns="http://schemas.openxmlformats.org/spreadsheetml/2006/main" count="32" uniqueCount="30">
  <si>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</si>
  <si>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</si>
  <si>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</si>
  <si>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</si>
  <si>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</si>
  <si>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</si>
  <si>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</si>
  <si>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</si>
  <si>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</si>
  <si>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</si>
  <si>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</si>
  <si>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 xml:space="preserve">                                           Головний інженер    Лубенського ЛВУМГ  Сирота В.П.       ______________________           ___________________</t>
  </si>
  <si>
    <t>підпис</t>
  </si>
  <si>
    <t>дата</t>
  </si>
  <si>
    <t xml:space="preserve">        Завідувач ВХАЛ Лубенського ПМ Лубенського ЛВУМГ  Федченко Л.Д.        _______________________         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</si>
  <si>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</si>
  <si>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</si>
  <si>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</si>
  <si>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</si>
  <si>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</si>
  <si>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</si>
  <si>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</si>
  <si>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</si>
  <si>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</si>
  <si>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"Лубнигаз"</t>
    </r>
    <r>
      <rPr>
        <sz val="12"/>
        <color theme="1"/>
        <rFont val="Calibri"/>
        <family val="2"/>
        <scheme val="minor"/>
      </rPr>
      <t xml:space="preserve">  на вузлі обліку газу </t>
    </r>
    <r>
      <rPr>
        <b/>
        <sz val="12"/>
        <color theme="1"/>
        <rFont val="Calibri"/>
        <family val="2"/>
        <scheme val="minor"/>
      </rPr>
      <t xml:space="preserve">  </t>
    </r>
    <r>
      <rPr>
        <sz val="12"/>
        <color theme="1"/>
        <rFont val="Calibri"/>
        <family val="2"/>
        <scheme val="minor"/>
      </rPr>
      <t xml:space="preserve">(газ на с. Піски)   </t>
    </r>
  </si>
  <si>
    <t>Цех№3 (ШПК+ШДК+ЄДК)за період</t>
  </si>
  <si>
    <r>
      <t xml:space="preserve">  </t>
    </r>
    <r>
      <rPr>
        <b/>
        <sz val="14"/>
        <color theme="1"/>
        <rFont val="Calibri"/>
        <family val="2"/>
        <charset val="204"/>
        <scheme val="minor"/>
      </rPr>
      <t xml:space="preserve">Паспорт фізико-хімічних показників природного газу </t>
    </r>
  </si>
  <si>
    <t>&lt; 0,0002</t>
  </si>
  <si>
    <t>відс.</t>
  </si>
  <si>
    <t xml:space="preserve"> з 1.09.2015 р. по 30.09.2015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</si>
</sst>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1/&#1055;&#1040;&#1058;%20&#1051;&#1091;&#1073;&#1085;&#1080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2/&#1055;&#1040;&#1058;%20&#1051;&#1091;&#1073;&#1085;&#1080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3/&#1055;&#1040;&#1058;%20&#1051;&#1091;&#1073;&#1085;&#1080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4/&#1055;&#1040;&#1058;%20&#1051;&#1091;&#1073;&#1085;&#1080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5%20&#1053;&#1045;&#1044;&#1045;&#1051;&#1068;/&#1055;&#1088;&#1086;&#1090;&#1086;&#1082;&#1086;&#1083;&#1099;%205/&#1055;&#1040;&#1058;%20&#1051;&#1091;&#1073;&#1085;&#1080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4">
          <cell r="D224" t="str">
            <v>31.08.2015 р.</v>
          </cell>
        </row>
        <row r="233">
          <cell r="B233">
            <v>90.486000000000004</v>
          </cell>
          <cell r="C233">
            <v>4.7469999999999999</v>
          </cell>
          <cell r="D233">
            <v>1.04</v>
          </cell>
          <cell r="E233">
            <v>0.17</v>
          </cell>
          <cell r="F233">
            <v>0.109</v>
          </cell>
          <cell r="G233">
            <v>3.5999999999999997E-2</v>
          </cell>
          <cell r="H233">
            <v>4.3999999999999997E-2</v>
          </cell>
          <cell r="I233">
            <v>4.0000000000000001E-3</v>
          </cell>
          <cell r="J233">
            <v>7.0000000000000007E-2</v>
          </cell>
          <cell r="K233">
            <v>1.7330000000000001</v>
          </cell>
          <cell r="L233">
            <v>1.5569999999999999</v>
          </cell>
          <cell r="M233">
            <v>4.0000000000000001E-3</v>
          </cell>
        </row>
        <row r="237">
          <cell r="M237">
            <v>0.745</v>
          </cell>
        </row>
        <row r="238">
          <cell r="M238">
            <v>8246</v>
          </cell>
        </row>
        <row r="241">
          <cell r="M241">
            <v>11617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4">
          <cell r="D224" t="str">
            <v>7.09.2015 р.</v>
          </cell>
        </row>
        <row r="233">
          <cell r="B233">
            <v>90.513999999999996</v>
          </cell>
          <cell r="C233">
            <v>4.71</v>
          </cell>
          <cell r="D233">
            <v>1.0649999999999999</v>
          </cell>
          <cell r="E233">
            <v>0.17100000000000001</v>
          </cell>
          <cell r="F233">
            <v>0.111</v>
          </cell>
          <cell r="G233">
            <v>3.5000000000000003E-2</v>
          </cell>
          <cell r="H233">
            <v>4.3999999999999997E-2</v>
          </cell>
          <cell r="I233">
            <v>4.0000000000000001E-3</v>
          </cell>
          <cell r="J233">
            <v>5.8000000000000003E-2</v>
          </cell>
          <cell r="K233">
            <v>1.718</v>
          </cell>
          <cell r="L233">
            <v>1.5649999999999999</v>
          </cell>
          <cell r="M233">
            <v>5.0000000000000001E-3</v>
          </cell>
        </row>
        <row r="237">
          <cell r="M237">
            <v>0.74399999999999999</v>
          </cell>
        </row>
        <row r="238">
          <cell r="M238">
            <v>8245</v>
          </cell>
        </row>
        <row r="241">
          <cell r="M241">
            <v>11616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4">
          <cell r="D224" t="str">
            <v>14.09.2015 р.</v>
          </cell>
        </row>
        <row r="233">
          <cell r="B233">
            <v>90.59</v>
          </cell>
          <cell r="C233">
            <v>4.7009999999999996</v>
          </cell>
          <cell r="D233">
            <v>1.0369999999999999</v>
          </cell>
          <cell r="E233">
            <v>0.16800000000000001</v>
          </cell>
          <cell r="F233">
            <v>0.108</v>
          </cell>
          <cell r="G233">
            <v>3.5000000000000003E-2</v>
          </cell>
          <cell r="H233">
            <v>4.2000000000000003E-2</v>
          </cell>
          <cell r="I233">
            <v>3.0000000000000001E-3</v>
          </cell>
          <cell r="J233">
            <v>5.2999999999999999E-2</v>
          </cell>
          <cell r="K233">
            <v>1.712</v>
          </cell>
          <cell r="L233">
            <v>1.546</v>
          </cell>
          <cell r="M233">
            <v>5.0000000000000001E-3</v>
          </cell>
        </row>
        <row r="237">
          <cell r="M237">
            <v>0.74299999999999999</v>
          </cell>
        </row>
        <row r="238">
          <cell r="M238">
            <v>8239</v>
          </cell>
        </row>
        <row r="241">
          <cell r="M241">
            <v>11617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4">
          <cell r="D224" t="str">
            <v>21.09.2015 р.</v>
          </cell>
        </row>
        <row r="233">
          <cell r="B233">
            <v>90.298000000000002</v>
          </cell>
          <cell r="C233">
            <v>4.7560000000000002</v>
          </cell>
          <cell r="D233">
            <v>1.0740000000000001</v>
          </cell>
          <cell r="E233">
            <v>0.17100000000000001</v>
          </cell>
          <cell r="F233">
            <v>0.109</v>
          </cell>
          <cell r="G233">
            <v>3.6999999999999998E-2</v>
          </cell>
          <cell r="H233">
            <v>4.3999999999999997E-2</v>
          </cell>
          <cell r="I233">
            <v>4.0000000000000001E-3</v>
          </cell>
          <cell r="J233">
            <v>5.6000000000000001E-2</v>
          </cell>
          <cell r="K233">
            <v>1.762</v>
          </cell>
          <cell r="L233">
            <v>1.681</v>
          </cell>
          <cell r="M233">
            <v>8.0000000000000002E-3</v>
          </cell>
        </row>
        <row r="237">
          <cell r="M237">
            <v>0.746</v>
          </cell>
        </row>
        <row r="238">
          <cell r="M238">
            <v>8235</v>
          </cell>
        </row>
        <row r="241">
          <cell r="M241">
            <v>11588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24">
          <cell r="D224" t="str">
            <v>28.09.2015 р.</v>
          </cell>
        </row>
        <row r="233">
          <cell r="B233">
            <v>90.43</v>
          </cell>
          <cell r="C233">
            <v>4.758</v>
          </cell>
          <cell r="D233">
            <v>1.0609999999999999</v>
          </cell>
          <cell r="E233">
            <v>0.17299999999999999</v>
          </cell>
          <cell r="F233">
            <v>0.11</v>
          </cell>
          <cell r="G233">
            <v>3.5000000000000003E-2</v>
          </cell>
          <cell r="H233">
            <v>4.3999999999999997E-2</v>
          </cell>
          <cell r="I233">
            <v>4.0000000000000001E-3</v>
          </cell>
          <cell r="J233">
            <v>5.2999999999999999E-2</v>
          </cell>
          <cell r="K233">
            <v>1.6839999999999999</v>
          </cell>
          <cell r="L233">
            <v>1.639</v>
          </cell>
          <cell r="M233">
            <v>8.9999999999999993E-3</v>
          </cell>
        </row>
        <row r="237">
          <cell r="M237">
            <v>0.745</v>
          </cell>
        </row>
        <row r="238">
          <cell r="M238">
            <v>8242</v>
          </cell>
        </row>
        <row r="241">
          <cell r="M241">
            <v>11607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workbookViewId="0">
      <selection activeCell="E29" sqref="E29"/>
    </sheetView>
  </sheetViews>
  <sheetFormatPr defaultRowHeight="15" x14ac:dyDescent="0.25"/>
  <cols>
    <col min="1" max="1" width="11.7109375" customWidth="1"/>
    <col min="2" max="18" width="7.42578125" customWidth="1"/>
  </cols>
  <sheetData>
    <row r="1" spans="1:20" ht="18.75" x14ac:dyDescent="0.3">
      <c r="A1" s="47" t="s">
        <v>26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8"/>
      <c r="Q1" s="48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9" t="s">
        <v>24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40" t="s">
        <v>0</v>
      </c>
      <c r="B9" s="37" t="s">
        <v>20</v>
      </c>
      <c r="C9" s="38"/>
      <c r="D9" s="38"/>
      <c r="E9" s="38"/>
      <c r="F9" s="38"/>
      <c r="G9" s="38"/>
      <c r="H9" s="38"/>
      <c r="I9" s="38"/>
      <c r="J9" s="38"/>
      <c r="K9" s="39"/>
      <c r="L9" s="42" t="s">
        <v>15</v>
      </c>
      <c r="M9" s="43" t="s">
        <v>21</v>
      </c>
      <c r="N9" s="43" t="s">
        <v>22</v>
      </c>
      <c r="O9" s="43" t="s">
        <v>23</v>
      </c>
      <c r="P9" s="42" t="s">
        <v>16</v>
      </c>
      <c r="Q9" s="42" t="s">
        <v>17</v>
      </c>
      <c r="R9" s="45" t="s">
        <v>18</v>
      </c>
      <c r="S9" s="3"/>
      <c r="T9" s="3"/>
    </row>
    <row r="10" spans="1:20" ht="57" customHeight="1" x14ac:dyDescent="0.25">
      <c r="A10" s="41"/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33" t="s">
        <v>6</v>
      </c>
      <c r="H10" s="33" t="s">
        <v>7</v>
      </c>
      <c r="I10" s="33" t="s">
        <v>8</v>
      </c>
      <c r="J10" s="33" t="s">
        <v>9</v>
      </c>
      <c r="K10" s="33" t="s">
        <v>10</v>
      </c>
      <c r="L10" s="34"/>
      <c r="M10" s="44"/>
      <c r="N10" s="44"/>
      <c r="O10" s="44"/>
      <c r="P10" s="34"/>
      <c r="Q10" s="34"/>
      <c r="R10" s="46"/>
      <c r="S10" s="3"/>
      <c r="T10" s="3"/>
    </row>
    <row r="11" spans="1:20" ht="27" customHeight="1" thickBot="1" x14ac:dyDescent="0.3">
      <c r="A11" s="4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 t="s">
        <v>19</v>
      </c>
      <c r="N11" s="31"/>
      <c r="O11" s="32"/>
      <c r="P11" s="34"/>
      <c r="Q11" s="34"/>
      <c r="R11" s="46"/>
      <c r="S11" s="3"/>
      <c r="T11" s="3"/>
    </row>
    <row r="12" spans="1:20" ht="20.25" customHeight="1" x14ac:dyDescent="0.25">
      <c r="A12" s="5" t="str">
        <f>[1]Лист1!$D$224</f>
        <v>31.08.2015 р.</v>
      </c>
      <c r="B12" s="15">
        <f>[1]Лист1!$B$233</f>
        <v>90.486000000000004</v>
      </c>
      <c r="C12" s="15">
        <f>[1]Лист1!$C$233</f>
        <v>4.7469999999999999</v>
      </c>
      <c r="D12" s="15">
        <f>[1]Лист1!$D$233</f>
        <v>1.04</v>
      </c>
      <c r="E12" s="15">
        <f>[1]Лист1!$F$233</f>
        <v>0.109</v>
      </c>
      <c r="F12" s="15">
        <f>[1]Лист1!$E$233</f>
        <v>0.17</v>
      </c>
      <c r="G12" s="15">
        <f>SUM([1]Лист1!$G$233:$I$233)</f>
        <v>8.3999999999999991E-2</v>
      </c>
      <c r="H12" s="15">
        <f>[1]Лист1!$J$233</f>
        <v>7.0000000000000007E-2</v>
      </c>
      <c r="I12" s="15">
        <f>[1]Лист1!$K$233</f>
        <v>1.7330000000000001</v>
      </c>
      <c r="J12" s="15">
        <f>[1]Лист1!$L$233</f>
        <v>1.5569999999999999</v>
      </c>
      <c r="K12" s="15">
        <f>[1]Лист1!$M$233</f>
        <v>4.0000000000000001E-3</v>
      </c>
      <c r="L12" s="18">
        <v>-5.8</v>
      </c>
      <c r="M12" s="15">
        <f>[1]Лист1!$M$237</f>
        <v>0.745</v>
      </c>
      <c r="N12" s="21">
        <f>[1]Лист1!$M$238</f>
        <v>8246</v>
      </c>
      <c r="O12" s="21">
        <f>[1]Лист1!$M$241</f>
        <v>11617</v>
      </c>
      <c r="P12" s="24" t="s">
        <v>28</v>
      </c>
      <c r="Q12" s="24">
        <v>5.9999999999999995E-4</v>
      </c>
      <c r="R12" s="27" t="s">
        <v>27</v>
      </c>
      <c r="S12" s="3"/>
      <c r="T12" s="3"/>
    </row>
    <row r="13" spans="1:20" ht="21" customHeight="1" x14ac:dyDescent="0.25">
      <c r="A13" s="6" t="str">
        <f>[2]Лист1!$D$224</f>
        <v>7.09.2015 р.</v>
      </c>
      <c r="B13" s="16">
        <f>[2]Лист1!$B$233</f>
        <v>90.513999999999996</v>
      </c>
      <c r="C13" s="16">
        <f>[2]Лист1!$C$233</f>
        <v>4.71</v>
      </c>
      <c r="D13" s="16">
        <f>[2]Лист1!$D$233</f>
        <v>1.0649999999999999</v>
      </c>
      <c r="E13" s="16">
        <f>[2]Лист1!$F$233</f>
        <v>0.111</v>
      </c>
      <c r="F13" s="16">
        <f>[2]Лист1!$E$233</f>
        <v>0.17100000000000001</v>
      </c>
      <c r="G13" s="16">
        <f>SUM([2]Лист1!$G$233:$I$233)</f>
        <v>8.3000000000000004E-2</v>
      </c>
      <c r="H13" s="16">
        <f>[2]Лист1!$J$233</f>
        <v>5.8000000000000003E-2</v>
      </c>
      <c r="I13" s="16">
        <f>[2]Лист1!$K$233</f>
        <v>1.718</v>
      </c>
      <c r="J13" s="16">
        <f>[2]Лист1!$L$233</f>
        <v>1.5649999999999999</v>
      </c>
      <c r="K13" s="16">
        <f>[2]Лист1!$M$233</f>
        <v>5.0000000000000001E-3</v>
      </c>
      <c r="L13" s="19">
        <v>-8.1999999999999993</v>
      </c>
      <c r="M13" s="16">
        <f>[2]Лист1!$M$237</f>
        <v>0.74399999999999999</v>
      </c>
      <c r="N13" s="22">
        <f>[2]Лист1!$M$238</f>
        <v>8245</v>
      </c>
      <c r="O13" s="22">
        <f>[2]Лист1!$M$241</f>
        <v>11616</v>
      </c>
      <c r="P13" s="25"/>
      <c r="Q13" s="25"/>
      <c r="R13" s="28"/>
      <c r="S13" s="3"/>
      <c r="T13" s="3"/>
    </row>
    <row r="14" spans="1:20" ht="21" customHeight="1" x14ac:dyDescent="0.25">
      <c r="A14" s="6" t="str">
        <f>[3]Лист1!$D$224</f>
        <v>14.09.2015 р.</v>
      </c>
      <c r="B14" s="16">
        <f>[3]Лист1!$B$233</f>
        <v>90.59</v>
      </c>
      <c r="C14" s="16">
        <f>[3]Лист1!$C$233</f>
        <v>4.7009999999999996</v>
      </c>
      <c r="D14" s="16">
        <f>[3]Лист1!$D$233</f>
        <v>1.0369999999999999</v>
      </c>
      <c r="E14" s="16">
        <f>[3]Лист1!$F$233</f>
        <v>0.108</v>
      </c>
      <c r="F14" s="16">
        <f>[3]Лист1!$E$233</f>
        <v>0.16800000000000001</v>
      </c>
      <c r="G14" s="16">
        <f>SUM([3]Лист1!$G$233:$I$233)</f>
        <v>8.0000000000000016E-2</v>
      </c>
      <c r="H14" s="16">
        <f>[3]Лист1!$J$233</f>
        <v>5.2999999999999999E-2</v>
      </c>
      <c r="I14" s="16">
        <f>[3]Лист1!$K$233</f>
        <v>1.712</v>
      </c>
      <c r="J14" s="16">
        <f>[3]Лист1!$L$233</f>
        <v>1.546</v>
      </c>
      <c r="K14" s="16">
        <f>[3]Лист1!$M$233</f>
        <v>5.0000000000000001E-3</v>
      </c>
      <c r="L14" s="19">
        <v>-11.6</v>
      </c>
      <c r="M14" s="16">
        <f>[3]Лист1!$M$237</f>
        <v>0.74299999999999999</v>
      </c>
      <c r="N14" s="22">
        <f>[3]Лист1!$M$238</f>
        <v>8239</v>
      </c>
      <c r="O14" s="22">
        <f>[3]Лист1!$M$241</f>
        <v>11617</v>
      </c>
      <c r="P14" s="25"/>
      <c r="Q14" s="25"/>
      <c r="R14" s="28"/>
      <c r="S14" s="3"/>
      <c r="T14" s="3"/>
    </row>
    <row r="15" spans="1:20" ht="21" customHeight="1" x14ac:dyDescent="0.25">
      <c r="A15" s="6" t="str">
        <f>[4]Лист1!$D$224</f>
        <v>21.09.2015 р.</v>
      </c>
      <c r="B15" s="16">
        <f>[4]Лист1!$B$233</f>
        <v>90.298000000000002</v>
      </c>
      <c r="C15" s="16">
        <f>[4]Лист1!$C$233</f>
        <v>4.7560000000000002</v>
      </c>
      <c r="D15" s="16">
        <f>[4]Лист1!$D$233</f>
        <v>1.0740000000000001</v>
      </c>
      <c r="E15" s="16">
        <f>[4]Лист1!$F$233</f>
        <v>0.109</v>
      </c>
      <c r="F15" s="16">
        <f>[4]Лист1!$E$233</f>
        <v>0.17100000000000001</v>
      </c>
      <c r="G15" s="16">
        <f>SUM([4]Лист1!$G$233:$I$233)</f>
        <v>8.4999999999999992E-2</v>
      </c>
      <c r="H15" s="16">
        <f>[4]Лист1!$J$233</f>
        <v>5.6000000000000001E-2</v>
      </c>
      <c r="I15" s="16">
        <f>[4]Лист1!$K$233</f>
        <v>1.762</v>
      </c>
      <c r="J15" s="16">
        <f>[4]Лист1!$L$233</f>
        <v>1.681</v>
      </c>
      <c r="K15" s="16">
        <f>[4]Лист1!$M$233</f>
        <v>8.0000000000000002E-3</v>
      </c>
      <c r="L15" s="19">
        <v>-9.9</v>
      </c>
      <c r="M15" s="16">
        <f>[4]Лист1!$M$237</f>
        <v>0.746</v>
      </c>
      <c r="N15" s="22">
        <f>[4]Лист1!$M$238</f>
        <v>8235</v>
      </c>
      <c r="O15" s="22">
        <f>[4]Лист1!$M$241</f>
        <v>11588</v>
      </c>
      <c r="P15" s="25"/>
      <c r="Q15" s="25"/>
      <c r="R15" s="28"/>
      <c r="S15" s="3"/>
      <c r="T15" s="3"/>
    </row>
    <row r="16" spans="1:20" ht="21" customHeight="1" thickBot="1" x14ac:dyDescent="0.3">
      <c r="A16" s="7" t="str">
        <f>[5]Лист1!$D$224</f>
        <v>28.09.2015 р.</v>
      </c>
      <c r="B16" s="17">
        <f>[5]Лист1!$B$233</f>
        <v>90.43</v>
      </c>
      <c r="C16" s="17">
        <f>[5]Лист1!$C$233</f>
        <v>4.758</v>
      </c>
      <c r="D16" s="17">
        <f>[5]Лист1!$D$233</f>
        <v>1.0609999999999999</v>
      </c>
      <c r="E16" s="17">
        <f>[5]Лист1!$F$233</f>
        <v>0.11</v>
      </c>
      <c r="F16" s="17">
        <f>[5]Лист1!$E$233</f>
        <v>0.17299999999999999</v>
      </c>
      <c r="G16" s="17">
        <f>SUM([5]Лист1!$G$233:$I$233)</f>
        <v>8.3000000000000004E-2</v>
      </c>
      <c r="H16" s="17">
        <f>[5]Лист1!$J$233</f>
        <v>5.2999999999999999E-2</v>
      </c>
      <c r="I16" s="17">
        <f>[5]Лист1!$K$233</f>
        <v>1.6839999999999999</v>
      </c>
      <c r="J16" s="17">
        <f>[5]Лист1!$L$233</f>
        <v>1.639</v>
      </c>
      <c r="K16" s="17">
        <f>[5]Лист1!$M$233</f>
        <v>8.9999999999999993E-3</v>
      </c>
      <c r="L16" s="20">
        <v>-9.4</v>
      </c>
      <c r="M16" s="17">
        <f>[5]Лист1!$M$237</f>
        <v>0.745</v>
      </c>
      <c r="N16" s="23">
        <f>[5]Лист1!$M$238</f>
        <v>8242</v>
      </c>
      <c r="O16" s="23">
        <f>[5]Лист1!$M$241</f>
        <v>11607</v>
      </c>
      <c r="P16" s="26"/>
      <c r="Q16" s="26"/>
      <c r="R16" s="29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13.5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"/>
      <c r="T18" s="3"/>
    </row>
    <row r="19" spans="1:20" ht="6.75" customHeight="1" x14ac:dyDescent="0.25"/>
    <row r="20" spans="1:20" ht="16.5" customHeight="1" x14ac:dyDescent="0.25">
      <c r="A20" s="35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20" ht="10.5" customHeight="1" x14ac:dyDescent="0.25">
      <c r="K21" s="9" t="s">
        <v>12</v>
      </c>
      <c r="N21" s="10" t="s">
        <v>13</v>
      </c>
      <c r="O21" s="11"/>
    </row>
    <row r="22" spans="1:20" ht="10.5" customHeight="1" x14ac:dyDescent="0.25">
      <c r="M22" s="12"/>
      <c r="N22" s="12"/>
      <c r="O22" s="11"/>
      <c r="P22" s="13"/>
    </row>
    <row r="23" spans="1:20" x14ac:dyDescent="0.25">
      <c r="A23" s="36" t="s">
        <v>14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</row>
    <row r="24" spans="1:20" x14ac:dyDescent="0.25">
      <c r="K24" s="9" t="s">
        <v>12</v>
      </c>
      <c r="N24" s="10" t="s">
        <v>13</v>
      </c>
    </row>
  </sheetData>
  <mergeCells count="30">
    <mergeCell ref="A1:N1"/>
    <mergeCell ref="O1:Q1"/>
    <mergeCell ref="A3:R3"/>
    <mergeCell ref="A5:R5"/>
    <mergeCell ref="A7:R7"/>
    <mergeCell ref="A20:R20"/>
    <mergeCell ref="A23:R23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  <mergeCell ref="P12:P16"/>
    <mergeCell ref="Q12:Q16"/>
    <mergeCell ref="R12:R16"/>
    <mergeCell ref="M11:O11"/>
    <mergeCell ref="G10:G11"/>
    <mergeCell ref="H10:H11"/>
    <mergeCell ref="I10:I11"/>
    <mergeCell ref="J10:J11"/>
    <mergeCell ref="K10:K11"/>
  </mergeCells>
  <printOptions horizontalCentered="1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2015-10-02T08:11:13Z</dcterms:modified>
</cp:coreProperties>
</file>