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510" yWindow="-45" windowWidth="10620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<sst xmlns="http://schemas.openxmlformats.org/spreadsheetml/2006/main" count="32" uniqueCount="30">
  <si>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</si>
  <si>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</si>
  <si>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</si>
  <si>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</si>
  <si>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</si>
  <si>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</si>
  <si>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</si>
  <si>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</si>
  <si>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</si>
  <si>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</si>
  <si>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</si>
  <si>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</si>
  <si>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</si>
  <si>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</si>
  <si>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Войниха  </t>
    </r>
    <r>
      <rPr>
        <sz val="12"/>
        <color theme="1"/>
        <rFont val="Calibri"/>
        <family val="2"/>
        <scheme val="minor"/>
      </rPr>
      <t xml:space="preserve">(ГРС Оріхівка)   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</si>
  <si>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</si>
  <si>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</si>
  <si>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Шебелинка-Полтава-Київ (ШПК)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</si>
  <si>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</si>
  <si>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</si>
  <si>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</si>
  <si>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</si>
  <si>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</si>
  <si>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</si>
  <si>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</si>
  <si>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</si>
  <si>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Calibri"/>
        <family val="2"/>
      </rPr>
      <t xml:space="preserve"> 0,0002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</si>
  <si>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</si>
  <si>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 xml:space="preserve"> з 1.09.2015 р. по 30.09.2015 р.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</si>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</sst>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4" fontId="8" fillId="0" borderId="16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31.08.2015 р.</v>
          </cell>
        </row>
        <row r="285">
          <cell r="B285">
            <v>89.241</v>
          </cell>
          <cell r="C285">
            <v>4.9640000000000004</v>
          </cell>
          <cell r="D285">
            <v>1.119</v>
          </cell>
          <cell r="E285">
            <v>0.182</v>
          </cell>
          <cell r="F285">
            <v>0.127</v>
          </cell>
          <cell r="G285">
            <v>3.5999999999999997E-2</v>
          </cell>
          <cell r="H285">
            <v>5.0999999999999997E-2</v>
          </cell>
          <cell r="I285">
            <v>5.0000000000000001E-3</v>
          </cell>
          <cell r="J285">
            <v>6.7000000000000004E-2</v>
          </cell>
          <cell r="K285">
            <v>1.121</v>
          </cell>
          <cell r="L285">
            <v>3.0819999999999999</v>
          </cell>
          <cell r="M285">
            <v>5.0000000000000001E-3</v>
          </cell>
        </row>
        <row r="289">
          <cell r="M289">
            <v>0.76200000000000001</v>
          </cell>
        </row>
        <row r="290">
          <cell r="M290">
            <v>8205</v>
          </cell>
        </row>
        <row r="293">
          <cell r="M293">
            <v>11421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7.09.2015 р.</v>
          </cell>
        </row>
        <row r="285">
          <cell r="B285">
            <v>89.438999999999993</v>
          </cell>
          <cell r="C285">
            <v>4.9169999999999998</v>
          </cell>
          <cell r="D285">
            <v>1.131</v>
          </cell>
          <cell r="E285">
            <v>0.184</v>
          </cell>
          <cell r="F285">
            <v>0.128</v>
          </cell>
          <cell r="G285">
            <v>3.5000000000000003E-2</v>
          </cell>
          <cell r="H285">
            <v>0.05</v>
          </cell>
          <cell r="I285">
            <v>5.0000000000000001E-3</v>
          </cell>
          <cell r="J285">
            <v>6.2E-2</v>
          </cell>
          <cell r="K285">
            <v>1.153</v>
          </cell>
          <cell r="L285">
            <v>2.8919999999999999</v>
          </cell>
          <cell r="M285">
            <v>4.0000000000000001E-3</v>
          </cell>
        </row>
        <row r="289">
          <cell r="M289">
            <v>0.76</v>
          </cell>
        </row>
        <row r="290">
          <cell r="M290">
            <v>8214</v>
          </cell>
        </row>
        <row r="293">
          <cell r="M293">
            <v>11453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14.09.2015 р.</v>
          </cell>
        </row>
        <row r="285">
          <cell r="B285">
            <v>89.453999999999994</v>
          </cell>
          <cell r="C285">
            <v>4.8879999999999999</v>
          </cell>
          <cell r="D285">
            <v>1.1060000000000001</v>
          </cell>
          <cell r="E285">
            <v>0.18</v>
          </cell>
          <cell r="F285">
            <v>0.125</v>
          </cell>
          <cell r="G285">
            <v>3.3000000000000002E-2</v>
          </cell>
          <cell r="H285">
            <v>4.9000000000000002E-2</v>
          </cell>
          <cell r="I285">
            <v>5.0000000000000001E-3</v>
          </cell>
          <cell r="J285">
            <v>5.8999999999999997E-2</v>
          </cell>
          <cell r="K285">
            <v>1.1739999999999999</v>
          </cell>
          <cell r="L285">
            <v>2.9209999999999998</v>
          </cell>
          <cell r="M285">
            <v>6.0000000000000001E-3</v>
          </cell>
        </row>
        <row r="289">
          <cell r="M289">
            <v>0.76</v>
          </cell>
        </row>
        <row r="290">
          <cell r="M290">
            <v>8202</v>
          </cell>
        </row>
        <row r="293">
          <cell r="M293">
            <v>11438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21.09.2015 р.</v>
          </cell>
        </row>
        <row r="285">
          <cell r="B285">
            <v>89.43</v>
          </cell>
          <cell r="C285">
            <v>4.9169999999999998</v>
          </cell>
          <cell r="D285">
            <v>1.1259999999999999</v>
          </cell>
          <cell r="E285">
            <v>0.18</v>
          </cell>
          <cell r="F285">
            <v>0.126</v>
          </cell>
          <cell r="G285">
            <v>3.9E-2</v>
          </cell>
          <cell r="H285">
            <v>0.05</v>
          </cell>
          <cell r="I285">
            <v>5.0000000000000001E-3</v>
          </cell>
          <cell r="J285">
            <v>6.4000000000000001E-2</v>
          </cell>
          <cell r="K285">
            <v>1.1539999999999999</v>
          </cell>
          <cell r="L285">
            <v>2.903</v>
          </cell>
          <cell r="M285">
            <v>6.0000000000000001E-3</v>
          </cell>
        </row>
        <row r="289">
          <cell r="M289">
            <v>0.76</v>
          </cell>
        </row>
        <row r="290">
          <cell r="M290">
            <v>8213</v>
          </cell>
        </row>
        <row r="293">
          <cell r="M293">
            <v>11452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76">
          <cell r="D276" t="str">
            <v>28.09.2015 р.</v>
          </cell>
        </row>
        <row r="285">
          <cell r="B285">
            <v>89.403999999999996</v>
          </cell>
          <cell r="C285">
            <v>4.952</v>
          </cell>
          <cell r="D285">
            <v>1.131</v>
          </cell>
          <cell r="E285">
            <v>0.187</v>
          </cell>
          <cell r="F285">
            <v>0.128</v>
          </cell>
          <cell r="G285">
            <v>3.5000000000000003E-2</v>
          </cell>
          <cell r="H285">
            <v>5.0999999999999997E-2</v>
          </cell>
          <cell r="I285">
            <v>5.0000000000000001E-3</v>
          </cell>
          <cell r="J285">
            <v>6.8000000000000005E-2</v>
          </cell>
          <cell r="K285">
            <v>1.151</v>
          </cell>
          <cell r="L285">
            <v>2.8849999999999998</v>
          </cell>
          <cell r="M285">
            <v>3.0000000000000001E-3</v>
          </cell>
        </row>
        <row r="289">
          <cell r="M289">
            <v>0.76</v>
          </cell>
        </row>
        <row r="290">
          <cell r="M290">
            <v>8220</v>
          </cell>
        </row>
        <row r="293">
          <cell r="M293">
            <v>11457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Normal="100" workbookViewId="0">
      <selection activeCell="Q26" sqref="Q2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46" t="s">
        <v>0</v>
      </c>
      <c r="B9" s="40" t="s">
        <v>22</v>
      </c>
      <c r="C9" s="41"/>
      <c r="D9" s="41"/>
      <c r="E9" s="41"/>
      <c r="F9" s="41"/>
      <c r="G9" s="41"/>
      <c r="H9" s="41"/>
      <c r="I9" s="41"/>
      <c r="J9" s="41"/>
      <c r="K9" s="42"/>
      <c r="L9" s="26" t="s">
        <v>16</v>
      </c>
      <c r="M9" s="34" t="s">
        <v>23</v>
      </c>
      <c r="N9" s="34" t="s">
        <v>24</v>
      </c>
      <c r="O9" s="34" t="s">
        <v>25</v>
      </c>
      <c r="P9" s="26" t="s">
        <v>18</v>
      </c>
      <c r="Q9" s="26" t="s">
        <v>19</v>
      </c>
      <c r="R9" s="48" t="s">
        <v>20</v>
      </c>
      <c r="S9" s="3"/>
      <c r="T9" s="3"/>
    </row>
    <row r="10" spans="1:20" ht="57" customHeight="1" x14ac:dyDescent="0.25">
      <c r="A10" s="47"/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0" t="s">
        <v>7</v>
      </c>
      <c r="I10" s="30" t="s">
        <v>8</v>
      </c>
      <c r="J10" s="30" t="s">
        <v>9</v>
      </c>
      <c r="K10" s="30" t="s">
        <v>10</v>
      </c>
      <c r="L10" s="27"/>
      <c r="M10" s="34"/>
      <c r="N10" s="34"/>
      <c r="O10" s="34"/>
      <c r="P10" s="27"/>
      <c r="Q10" s="27"/>
      <c r="R10" s="49"/>
      <c r="S10" s="3"/>
      <c r="T10" s="3"/>
    </row>
    <row r="11" spans="1:20" ht="27" customHeight="1" thickBot="1" x14ac:dyDescent="0.3">
      <c r="A11" s="4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1" t="s">
        <v>21</v>
      </c>
      <c r="N11" s="32"/>
      <c r="O11" s="33"/>
      <c r="P11" s="27"/>
      <c r="Q11" s="27"/>
      <c r="R11" s="49"/>
      <c r="S11" s="3"/>
      <c r="T11" s="3"/>
    </row>
    <row r="12" spans="1:20" ht="21" customHeight="1" x14ac:dyDescent="0.25">
      <c r="A12" s="4" t="str">
        <f>[1]Лист1!$D$276</f>
        <v>31.08.2015 р.</v>
      </c>
      <c r="B12" s="5">
        <f>[1]Лист1!$B$285</f>
        <v>89.241</v>
      </c>
      <c r="C12" s="5">
        <f>[1]Лист1!$C$285</f>
        <v>4.9640000000000004</v>
      </c>
      <c r="D12" s="5">
        <f>[1]Лист1!$D$285</f>
        <v>1.119</v>
      </c>
      <c r="E12" s="5">
        <f>[1]Лист1!$F$285</f>
        <v>0.127</v>
      </c>
      <c r="F12" s="5">
        <f>[1]Лист1!$E$285</f>
        <v>0.182</v>
      </c>
      <c r="G12" s="5">
        <f>SUM([1]Лист1!$G$285:$I$285)</f>
        <v>9.1999999999999998E-2</v>
      </c>
      <c r="H12" s="5">
        <f>[1]Лист1!$J$285</f>
        <v>6.7000000000000004E-2</v>
      </c>
      <c r="I12" s="5">
        <f>[1]Лист1!$K$285</f>
        <v>1.121</v>
      </c>
      <c r="J12" s="5">
        <f>[1]Лист1!$L$285</f>
        <v>3.0819999999999999</v>
      </c>
      <c r="K12" s="5">
        <f>[1]Лист1!$M$285</f>
        <v>5.0000000000000001E-3</v>
      </c>
      <c r="L12" s="35">
        <v>-7.3</v>
      </c>
      <c r="M12" s="5">
        <f>[1]Лист1!$M$289</f>
        <v>0.76200000000000001</v>
      </c>
      <c r="N12" s="5">
        <f>[1]Лист1!$M$290</f>
        <v>8205</v>
      </c>
      <c r="O12" s="5">
        <f>[1]Лист1!$M$293</f>
        <v>11421</v>
      </c>
      <c r="P12" s="20" t="s">
        <v>29</v>
      </c>
      <c r="Q12" s="20">
        <v>2.0999999999999999E-3</v>
      </c>
      <c r="R12" s="23" t="s">
        <v>26</v>
      </c>
      <c r="S12" s="3"/>
      <c r="T12" s="3"/>
    </row>
    <row r="13" spans="1:20" ht="21" customHeight="1" x14ac:dyDescent="0.25">
      <c r="A13" s="6" t="str">
        <f>[2]Лист1!$D$276</f>
        <v>7.09.2015 р.</v>
      </c>
      <c r="B13" s="7">
        <f>[2]Лист1!$B$285</f>
        <v>89.438999999999993</v>
      </c>
      <c r="C13" s="7">
        <f>[2]Лист1!$C$285</f>
        <v>4.9169999999999998</v>
      </c>
      <c r="D13" s="7">
        <f>[2]Лист1!$D$285</f>
        <v>1.131</v>
      </c>
      <c r="E13" s="7">
        <f>[2]Лист1!$F$285</f>
        <v>0.128</v>
      </c>
      <c r="F13" s="7">
        <f>[2]Лист1!$E$285</f>
        <v>0.184</v>
      </c>
      <c r="G13" s="18">
        <f>SUM([2]Лист1!$G$285:$I$285)</f>
        <v>9.0000000000000011E-2</v>
      </c>
      <c r="H13" s="7">
        <f>[2]Лист1!$J$285</f>
        <v>6.2E-2</v>
      </c>
      <c r="I13" s="7">
        <f>[2]Лист1!$K$285</f>
        <v>1.153</v>
      </c>
      <c r="J13" s="7">
        <f>[2]Лист1!$L$285</f>
        <v>2.8919999999999999</v>
      </c>
      <c r="K13" s="7">
        <f>[2]Лист1!$M$285</f>
        <v>4.0000000000000001E-3</v>
      </c>
      <c r="L13" s="36"/>
      <c r="M13" s="18">
        <f>[2]Лист1!$M$289</f>
        <v>0.76</v>
      </c>
      <c r="N13" s="7">
        <f>[2]Лист1!$M$290</f>
        <v>8214</v>
      </c>
      <c r="O13" s="7">
        <f>[2]Лист1!$M$293</f>
        <v>11453</v>
      </c>
      <c r="P13" s="21"/>
      <c r="Q13" s="21"/>
      <c r="R13" s="24"/>
      <c r="S13" s="3"/>
      <c r="T13" s="3"/>
    </row>
    <row r="14" spans="1:20" ht="21" customHeight="1" x14ac:dyDescent="0.25">
      <c r="A14" s="6" t="str">
        <f>[3]Лист1!$D$276</f>
        <v>14.09.2015 р.</v>
      </c>
      <c r="B14" s="7">
        <f>[3]Лист1!$B$285</f>
        <v>89.453999999999994</v>
      </c>
      <c r="C14" s="7">
        <f>[3]Лист1!$C$285</f>
        <v>4.8879999999999999</v>
      </c>
      <c r="D14" s="7">
        <f>[3]Лист1!$D$285</f>
        <v>1.1060000000000001</v>
      </c>
      <c r="E14" s="7">
        <f>[3]Лист1!$F$285</f>
        <v>0.125</v>
      </c>
      <c r="F14" s="18">
        <f>[3]Лист1!$E$285</f>
        <v>0.18</v>
      </c>
      <c r="G14" s="7">
        <f>SUM([3]Лист1!$G$285:$I$285)</f>
        <v>8.7000000000000008E-2</v>
      </c>
      <c r="H14" s="7">
        <f>[3]Лист1!$J$285</f>
        <v>5.8999999999999997E-2</v>
      </c>
      <c r="I14" s="7">
        <f>[3]Лист1!$K$285</f>
        <v>1.1739999999999999</v>
      </c>
      <c r="J14" s="7">
        <f>[3]Лист1!$L$285</f>
        <v>2.9209999999999998</v>
      </c>
      <c r="K14" s="7">
        <f>[3]Лист1!$M$285</f>
        <v>6.0000000000000001E-3</v>
      </c>
      <c r="L14" s="36"/>
      <c r="M14" s="18">
        <f>[3]Лист1!$M$289</f>
        <v>0.76</v>
      </c>
      <c r="N14" s="7">
        <f>[3]Лист1!$M$290</f>
        <v>8202</v>
      </c>
      <c r="O14" s="7">
        <f>[3]Лист1!$M$293</f>
        <v>11438</v>
      </c>
      <c r="P14" s="21"/>
      <c r="Q14" s="21"/>
      <c r="R14" s="24"/>
      <c r="S14" s="3"/>
      <c r="T14" s="3"/>
    </row>
    <row r="15" spans="1:20" ht="21" customHeight="1" x14ac:dyDescent="0.25">
      <c r="A15" s="6" t="str">
        <f>[4]Лист1!$D$276</f>
        <v>21.09.2015 р.</v>
      </c>
      <c r="B15" s="18">
        <f>[4]Лист1!$B$285</f>
        <v>89.43</v>
      </c>
      <c r="C15" s="7">
        <f>[4]Лист1!$C$285</f>
        <v>4.9169999999999998</v>
      </c>
      <c r="D15" s="7">
        <f>[4]Лист1!$D$285</f>
        <v>1.1259999999999999</v>
      </c>
      <c r="E15" s="7">
        <f>[4]Лист1!$F$285</f>
        <v>0.126</v>
      </c>
      <c r="F15" s="18">
        <f>[4]Лист1!$E$285</f>
        <v>0.18</v>
      </c>
      <c r="G15" s="7">
        <f>SUM([4]Лист1!$G$285:$I$285)</f>
        <v>9.4E-2</v>
      </c>
      <c r="H15" s="7">
        <f>[4]Лист1!$J$285</f>
        <v>6.4000000000000001E-2</v>
      </c>
      <c r="I15" s="7">
        <f>[4]Лист1!$K$285</f>
        <v>1.1539999999999999</v>
      </c>
      <c r="J15" s="7">
        <f>[4]Лист1!$L$285</f>
        <v>2.903</v>
      </c>
      <c r="K15" s="7">
        <f>[4]Лист1!$M$285</f>
        <v>6.0000000000000001E-3</v>
      </c>
      <c r="L15" s="36"/>
      <c r="M15" s="18">
        <f>[4]Лист1!$M$289</f>
        <v>0.76</v>
      </c>
      <c r="N15" s="7">
        <f>[4]Лист1!$M$290</f>
        <v>8213</v>
      </c>
      <c r="O15" s="7">
        <f>[4]Лист1!$M$293</f>
        <v>11452</v>
      </c>
      <c r="P15" s="21"/>
      <c r="Q15" s="21"/>
      <c r="R15" s="24"/>
      <c r="S15" s="3"/>
      <c r="T15" s="3"/>
    </row>
    <row r="16" spans="1:20" ht="21" customHeight="1" thickBot="1" x14ac:dyDescent="0.3">
      <c r="A16" s="8" t="str">
        <f>[5]Лист1!$D$276</f>
        <v>28.09.2015 р.</v>
      </c>
      <c r="B16" s="9">
        <f>[5]Лист1!$B$285</f>
        <v>89.403999999999996</v>
      </c>
      <c r="C16" s="9">
        <f>[5]Лист1!$C$285</f>
        <v>4.952</v>
      </c>
      <c r="D16" s="9">
        <f>[5]Лист1!$D$285</f>
        <v>1.131</v>
      </c>
      <c r="E16" s="9">
        <f>[5]Лист1!$F$285</f>
        <v>0.128</v>
      </c>
      <c r="F16" s="9">
        <f>[5]Лист1!$E$285</f>
        <v>0.187</v>
      </c>
      <c r="G16" s="9">
        <f>SUM([5]Лист1!$G$285:$I$285)</f>
        <v>9.0999999999999998E-2</v>
      </c>
      <c r="H16" s="9">
        <f>[5]Лист1!$J$285</f>
        <v>6.8000000000000005E-2</v>
      </c>
      <c r="I16" s="9">
        <f>[5]Лист1!$K$285</f>
        <v>1.151</v>
      </c>
      <c r="J16" s="9">
        <f>[5]Лист1!$L$285</f>
        <v>2.8849999999999998</v>
      </c>
      <c r="K16" s="9">
        <f>[5]Лист1!$M$285</f>
        <v>3.0000000000000001E-3</v>
      </c>
      <c r="L16" s="37"/>
      <c r="M16" s="19">
        <f>[5]Лист1!$M$289</f>
        <v>0.76</v>
      </c>
      <c r="N16" s="9">
        <f>[5]Лист1!$M$290</f>
        <v>8220</v>
      </c>
      <c r="O16" s="9">
        <f>[5]Лист1!$M$293</f>
        <v>11457</v>
      </c>
      <c r="P16" s="22"/>
      <c r="Q16" s="22"/>
      <c r="R16" s="25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13.5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3"/>
    </row>
    <row r="19" spans="1:20" ht="6.75" customHeight="1" x14ac:dyDescent="0.25"/>
    <row r="20" spans="1:20" ht="16.5" customHeight="1" x14ac:dyDescent="0.25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20" ht="10.5" customHeight="1" x14ac:dyDescent="0.25">
      <c r="K21" s="11" t="s">
        <v>12</v>
      </c>
      <c r="N21" s="12" t="s">
        <v>13</v>
      </c>
      <c r="O21" s="13"/>
    </row>
    <row r="22" spans="1:20" ht="10.5" customHeight="1" x14ac:dyDescent="0.25">
      <c r="M22" s="14"/>
      <c r="N22" s="14"/>
      <c r="O22" s="13"/>
      <c r="P22" s="15"/>
    </row>
    <row r="23" spans="1:20" x14ac:dyDescent="0.25">
      <c r="A23" s="39" t="s">
        <v>15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0" ht="10.5" customHeight="1" x14ac:dyDescent="0.25">
      <c r="K24" s="11" t="s">
        <v>12</v>
      </c>
      <c r="N24" s="12" t="s">
        <v>13</v>
      </c>
    </row>
    <row r="25" spans="1:20" ht="14.25" customHeight="1" x14ac:dyDescent="0.25">
      <c r="M25" s="14"/>
      <c r="N25" s="14"/>
      <c r="O25" s="15"/>
    </row>
  </sheetData>
  <mergeCells count="31">
    <mergeCell ref="A20:R20"/>
    <mergeCell ref="A23:R23"/>
    <mergeCell ref="B9:K9"/>
    <mergeCell ref="A3:R3"/>
    <mergeCell ref="A5:R5"/>
    <mergeCell ref="A7:R7"/>
    <mergeCell ref="A9:A11"/>
    <mergeCell ref="L9:L11"/>
    <mergeCell ref="R9:R11"/>
    <mergeCell ref="B10:B11"/>
    <mergeCell ref="C10:C11"/>
    <mergeCell ref="D10:D11"/>
    <mergeCell ref="E10:E11"/>
    <mergeCell ref="F10:F11"/>
    <mergeCell ref="G10:G11"/>
    <mergeCell ref="H10:H11"/>
    <mergeCell ref="P12:P16"/>
    <mergeCell ref="Q12:Q16"/>
    <mergeCell ref="R12:R16"/>
    <mergeCell ref="Q9:Q11"/>
    <mergeCell ref="A1:N1"/>
    <mergeCell ref="O1:Q1"/>
    <mergeCell ref="I10:I11"/>
    <mergeCell ref="J10:J11"/>
    <mergeCell ref="P9:P11"/>
    <mergeCell ref="K10:K11"/>
    <mergeCell ref="M11:O11"/>
    <mergeCell ref="M9:M10"/>
    <mergeCell ref="N9:N10"/>
    <mergeCell ref="O9:O10"/>
    <mergeCell ref="L12:L16"/>
  </mergeCells>
  <printOptions horizontalCentered="1"/>
  <pageMargins left="0.39370078740157483" right="0.39370078740157483" top="0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2015-10-02T08:11:21Z</dcterms:modified>
</cp:coreProperties>
</file>