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4845" yWindow="615" windowWidth="10230" windowHeight="1182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</externalReferences>
  <calcPr calcId="145621"/>
</workbook>
</file>

<file path=xl/calcChain.xml><?xml version="1.0" encoding="utf-8"?>
<calcChain xmlns="http://schemas.openxmlformats.org/spreadsheetml/2006/main">
  <c r="O15" i="1" l="1"/>
  <c r="N15" i="1"/>
  <c r="M15" i="1"/>
  <c r="K15" i="1"/>
  <c r="J15" i="1"/>
  <c r="I15" i="1"/>
  <c r="H15" i="1"/>
  <c r="G15" i="1"/>
  <c r="F15" i="1"/>
  <c r="E15" i="1"/>
  <c r="D15" i="1"/>
  <c r="C15" i="1"/>
  <c r="B15" i="1"/>
  <c r="A15" i="1"/>
  <c r="O14" i="1"/>
  <c r="N14" i="1"/>
  <c r="M14" i="1"/>
  <c r="K14" i="1"/>
  <c r="J14" i="1"/>
  <c r="I14" i="1"/>
  <c r="H14" i="1"/>
  <c r="G14" i="1"/>
  <c r="F14" i="1"/>
  <c r="E14" i="1"/>
  <c r="D14" i="1"/>
  <c r="C14" i="1"/>
  <c r="B14" i="1"/>
  <c r="A14" i="1"/>
  <c r="O13" i="1"/>
  <c r="N13" i="1"/>
  <c r="M13" i="1"/>
  <c r="K13" i="1"/>
  <c r="J13" i="1"/>
  <c r="I13" i="1"/>
  <c r="H13" i="1"/>
  <c r="G13" i="1"/>
  <c r="F13" i="1"/>
  <c r="E13" i="1"/>
  <c r="D13" i="1"/>
  <c r="C13" i="1"/>
  <c r="B13" i="1"/>
  <c r="A13" i="1"/>
  <c r="O12" i="1"/>
  <c r="N12" i="1"/>
  <c r="M12" i="1"/>
  <c r="K12" i="1"/>
  <c r="J12" i="1"/>
  <c r="I12" i="1"/>
  <c r="H12" i="1"/>
  <c r="G12" i="1"/>
  <c r="F12" i="1"/>
  <c r="E12" i="1"/>
  <c r="D12" i="1"/>
  <c r="C12" i="1"/>
  <c r="B12" i="1"/>
  <c r="A12" i="1"/>
</calcChain>
</file>

<file path=xl/sharedStrings.xml><?xml version="1.0" encoding="utf-8"?>
<sst xmlns="http://schemas.openxmlformats.org/spreadsheetml/2006/main" count="32" uniqueCount="30">
  <si>
    <t>Число місяця</t>
  </si>
  <si>
    <t>метан</t>
  </si>
  <si>
    <t>етан</t>
  </si>
  <si>
    <t>пропан</t>
  </si>
  <si>
    <t>ізо-бутан</t>
  </si>
  <si>
    <t>н-бутан</t>
  </si>
  <si>
    <t>пентани</t>
  </si>
  <si>
    <t>гексани та вищі</t>
  </si>
  <si>
    <t>азот</t>
  </si>
  <si>
    <t>діоксид вуглецю</t>
  </si>
  <si>
    <t>кисень</t>
  </si>
  <si>
    <t>підпис</t>
  </si>
  <si>
    <t>дата</t>
  </si>
  <si>
    <r>
      <t xml:space="preserve">переданого </t>
    </r>
    <r>
      <rPr>
        <b/>
        <sz val="12"/>
        <color theme="1"/>
        <rFont val="Calibri"/>
        <family val="2"/>
        <charset val="204"/>
        <scheme val="minor"/>
      </rPr>
      <t>Лубенським ЛВУ МГ</t>
    </r>
    <r>
      <rPr>
        <sz val="12"/>
        <color theme="1"/>
        <rFont val="Calibri"/>
        <family val="2"/>
        <scheme val="minor"/>
      </rPr>
      <t xml:space="preserve"> та прийнятим </t>
    </r>
    <r>
      <rPr>
        <b/>
        <sz val="12"/>
        <color theme="1"/>
        <rFont val="Calibri"/>
        <family val="2"/>
        <charset val="204"/>
        <scheme val="minor"/>
      </rPr>
      <t>ПАТ "Лубнигаз"</t>
    </r>
    <r>
      <rPr>
        <sz val="12"/>
        <color theme="1"/>
        <rFont val="Calibri"/>
        <family val="2"/>
        <scheme val="minor"/>
      </rPr>
      <t xml:space="preserve">  на  </t>
    </r>
    <r>
      <rPr>
        <b/>
        <sz val="12"/>
        <color theme="1"/>
        <rFont val="Calibri"/>
        <family val="2"/>
        <scheme val="minor"/>
      </rPr>
      <t xml:space="preserve">ГРС Войниха  </t>
    </r>
    <r>
      <rPr>
        <sz val="12"/>
        <color theme="1"/>
        <rFont val="Calibri"/>
        <family val="2"/>
        <scheme val="minor"/>
      </rPr>
      <t xml:space="preserve">(ГРС Оріхівка)   </t>
    </r>
  </si>
  <si>
    <t xml:space="preserve">        Завідувач ВХАЛ Лубенського ПМ Лубенського ЛВУМГ  Федченко Л.Д.        _______________________         __________________</t>
  </si>
  <si>
    <r>
      <t xml:space="preserve">Точка роси вологи (Р=4МПа),                                                         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</t>
    </r>
  </si>
  <si>
    <t>по газопроводу  Шебелинка-Полтава-Київ (ШПК) за період</t>
  </si>
  <si>
    <r>
      <t>Маса механічних домішок,                                                         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</si>
  <si>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Масова концентрація сірководню,                                                           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</si>
  <si>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Масова концентрація меркаптанової сірки,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</si>
  <si>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при 20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С,                                            101,325 кПа</t>
    </r>
  </si>
  <si>
    <t>Компонентний склад,     об%</t>
  </si>
  <si>
    <r>
      <t>Густина,                           кг/м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</si>
  <si>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Теплота  згоряння нижча,                                    ккал/м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</si>
  <si>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Число Воббе вище,                                      ккал/м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</si>
  <si>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 xml:space="preserve">    </t>
    </r>
    <r>
      <rPr>
        <b/>
        <sz val="14"/>
        <color theme="1"/>
        <rFont val="Calibri"/>
        <family val="2"/>
        <charset val="204"/>
        <scheme val="minor"/>
      </rPr>
      <t>Паспорт фізико-хімічних показників природного газу №</t>
    </r>
  </si>
  <si>
    <t>відсутн.</t>
  </si>
  <si>
    <t>&lt; 0,0002</t>
  </si>
  <si>
    <t xml:space="preserve"> з 1.08.2015 р. по 31.08.2015 р.</t>
  </si>
  <si>
    <t xml:space="preserve">                                          В.о.головного  інженера    Лубенського ЛВУМГ Гащанський В.А.     ______________________           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</si>
</sst>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4" fontId="8" fillId="0" borderId="15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14" fontId="8" fillId="0" borderId="17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10" fillId="0" borderId="0" xfId="0" applyFont="1" applyAlignment="1"/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/>
    <xf numFmtId="0" fontId="8" fillId="0" borderId="16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  <xf numFmtId="0" fontId="6" fillId="0" borderId="9" xfId="0" applyFont="1" applyBorder="1" applyAlignment="1">
      <alignment horizontal="center" vertical="center" textRotation="90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49" fontId="2" fillId="0" borderId="0" xfId="0" applyNumberFormat="1" applyFont="1" applyAlignment="1">
      <alignment horizontal="left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4%20&#1053;&#1045;&#1044;&#1045;&#1051;&#1048;/&#1055;&#1088;&#1086;&#1090;&#1086;&#1082;&#1086;&#1083;&#1099;%201/&#1055;&#1040;&#1058;%20&#1051;&#1091;&#1073;&#1085;&#1080;&#1075;&#1072;&#107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4%20&#1053;&#1045;&#1044;&#1045;&#1051;&#1048;/&#1055;&#1088;&#1086;&#1090;&#1086;&#1082;&#1086;&#1083;&#1099;%202/&#1055;&#1040;&#1058;%20&#1051;&#1091;&#1073;&#1085;&#1080;&#1075;&#1072;&#107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4%20&#1053;&#1045;&#1044;&#1045;&#1051;&#1048;/&#1055;&#1088;&#1086;&#1090;&#1086;&#1082;&#1086;&#1083;&#1099;%203/&#1055;&#1040;&#1058;%20&#1051;&#1091;&#1073;&#1085;&#1080;&#1075;&#1072;&#107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4%20&#1053;&#1045;&#1044;&#1045;&#1051;&#1048;/&#1055;&#1088;&#1086;&#1090;&#1086;&#1082;&#1086;&#1083;&#1099;%204/&#1055;&#1040;&#1058;%20&#1051;&#1091;&#1073;&#1085;&#1080;&#1075;&#1072;&#107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77">
          <cell r="D277" t="str">
            <v>3.08.2015 р.</v>
          </cell>
        </row>
        <row r="286">
          <cell r="B286">
            <v>90.018000000000001</v>
          </cell>
          <cell r="C286">
            <v>4.782</v>
          </cell>
          <cell r="D286">
            <v>1.115</v>
          </cell>
          <cell r="E286">
            <v>0.18099999999999999</v>
          </cell>
          <cell r="F286">
            <v>0.123</v>
          </cell>
          <cell r="G286">
            <v>3.9E-2</v>
          </cell>
          <cell r="H286">
            <v>0.05</v>
          </cell>
          <cell r="I286">
            <v>4.0000000000000001E-3</v>
          </cell>
          <cell r="J286">
            <v>7.1999999999999995E-2</v>
          </cell>
          <cell r="K286">
            <v>1.3959999999999999</v>
          </cell>
          <cell r="L286">
            <v>2.2160000000000002</v>
          </cell>
          <cell r="M286">
            <v>4.0000000000000001E-3</v>
          </cell>
        </row>
        <row r="290">
          <cell r="M290">
            <v>0.753</v>
          </cell>
        </row>
        <row r="291">
          <cell r="M291">
            <v>8241</v>
          </cell>
        </row>
        <row r="292">
          <cell r="M292">
            <v>11547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77">
          <cell r="D277" t="str">
            <v>10.08.2015 р.</v>
          </cell>
        </row>
        <row r="286">
          <cell r="B286">
            <v>90.134</v>
          </cell>
          <cell r="C286">
            <v>4.7370000000000001</v>
          </cell>
          <cell r="D286">
            <v>1.107</v>
          </cell>
          <cell r="E286">
            <v>0.191</v>
          </cell>
          <cell r="F286">
            <v>0.127</v>
          </cell>
          <cell r="G286">
            <v>4.1000000000000002E-2</v>
          </cell>
          <cell r="H286">
            <v>5.2999999999999999E-2</v>
          </cell>
          <cell r="I286">
            <v>5.0000000000000001E-3</v>
          </cell>
          <cell r="J286">
            <v>8.3000000000000004E-2</v>
          </cell>
          <cell r="K286">
            <v>1.3859999999999999</v>
          </cell>
          <cell r="L286">
            <v>2.1320000000000001</v>
          </cell>
          <cell r="M286">
            <v>4.0000000000000001E-3</v>
          </cell>
        </row>
        <row r="290">
          <cell r="M290">
            <v>0.752</v>
          </cell>
        </row>
        <row r="291">
          <cell r="M291">
            <v>8252</v>
          </cell>
        </row>
        <row r="292">
          <cell r="M292">
            <v>11568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77">
          <cell r="D277" t="str">
            <v>17.08.2015 р.</v>
          </cell>
        </row>
        <row r="286">
          <cell r="B286">
            <v>89.602999999999994</v>
          </cell>
          <cell r="C286">
            <v>4.8840000000000003</v>
          </cell>
          <cell r="D286">
            <v>1.1299999999999999</v>
          </cell>
          <cell r="E286">
            <v>0.188</v>
          </cell>
          <cell r="F286">
            <v>0.129</v>
          </cell>
          <cell r="G286">
            <v>3.6999999999999998E-2</v>
          </cell>
          <cell r="H286">
            <v>5.2999999999999999E-2</v>
          </cell>
          <cell r="I286">
            <v>5.0000000000000001E-3</v>
          </cell>
          <cell r="J286">
            <v>7.1999999999999995E-2</v>
          </cell>
          <cell r="K286">
            <v>1.2629999999999999</v>
          </cell>
          <cell r="L286">
            <v>2.63</v>
          </cell>
          <cell r="M286">
            <v>6.0000000000000001E-3</v>
          </cell>
        </row>
        <row r="290">
          <cell r="M290">
            <v>0.75800000000000001</v>
          </cell>
        </row>
        <row r="291">
          <cell r="M291">
            <v>8229</v>
          </cell>
        </row>
        <row r="292">
          <cell r="M292">
            <v>11490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77">
          <cell r="D277" t="str">
            <v>25.08.2015 р.</v>
          </cell>
        </row>
        <row r="286">
          <cell r="B286">
            <v>89.283000000000001</v>
          </cell>
          <cell r="C286">
            <v>4.95</v>
          </cell>
          <cell r="D286">
            <v>1.1299999999999999</v>
          </cell>
          <cell r="E286">
            <v>0.187</v>
          </cell>
          <cell r="F286">
            <v>0.129</v>
          </cell>
          <cell r="G286">
            <v>0.04</v>
          </cell>
          <cell r="H286">
            <v>0.05</v>
          </cell>
          <cell r="I286">
            <v>6.0000000000000001E-3</v>
          </cell>
          <cell r="J286">
            <v>7.0000000000000007E-2</v>
          </cell>
          <cell r="K286">
            <v>1.1120000000000001</v>
          </cell>
          <cell r="L286">
            <v>3.0379999999999998</v>
          </cell>
          <cell r="M286">
            <v>5.0000000000000001E-3</v>
          </cell>
        </row>
        <row r="290">
          <cell r="M290">
            <v>0.76200000000000001</v>
          </cell>
        </row>
        <row r="291">
          <cell r="M291">
            <v>8213</v>
          </cell>
        </row>
        <row r="292">
          <cell r="M292">
            <v>11434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tabSelected="1" zoomScaleNormal="100" workbookViewId="0">
      <selection activeCell="Q16" sqref="Q16"/>
    </sheetView>
  </sheetViews>
  <sheetFormatPr defaultRowHeight="15" x14ac:dyDescent="0.25"/>
  <cols>
    <col min="1" max="1" width="11.7109375" customWidth="1"/>
    <col min="2" max="18" width="7.42578125" customWidth="1"/>
  </cols>
  <sheetData>
    <row r="1" spans="1:20" ht="18.75" x14ac:dyDescent="0.3">
      <c r="A1" s="42" t="s">
        <v>25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3"/>
      <c r="P1" s="43"/>
      <c r="Q1" s="43"/>
      <c r="R1" s="17"/>
    </row>
    <row r="2" spans="1:20" ht="6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0" ht="18.75" customHeight="1" x14ac:dyDescent="0.25">
      <c r="A3" s="26" t="s">
        <v>13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</row>
    <row r="4" spans="1:20" ht="6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20" ht="15.75" x14ac:dyDescent="0.25">
      <c r="A5" s="27" t="s">
        <v>16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</row>
    <row r="6" spans="1:20" ht="6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20" ht="15.75" x14ac:dyDescent="0.25">
      <c r="A7" s="28" t="s">
        <v>28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</row>
    <row r="8" spans="1:20" ht="6" customHeight="1" thickBot="1" x14ac:dyDescent="0.3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</row>
    <row r="9" spans="1:20" ht="21" customHeight="1" x14ac:dyDescent="0.25">
      <c r="A9" s="29" t="s">
        <v>0</v>
      </c>
      <c r="B9" s="23" t="s">
        <v>21</v>
      </c>
      <c r="C9" s="24"/>
      <c r="D9" s="24"/>
      <c r="E9" s="24"/>
      <c r="F9" s="24"/>
      <c r="G9" s="24"/>
      <c r="H9" s="24"/>
      <c r="I9" s="24"/>
      <c r="J9" s="24"/>
      <c r="K9" s="25"/>
      <c r="L9" s="31" t="s">
        <v>15</v>
      </c>
      <c r="M9" s="47" t="s">
        <v>22</v>
      </c>
      <c r="N9" s="47" t="s">
        <v>23</v>
      </c>
      <c r="O9" s="47" t="s">
        <v>24</v>
      </c>
      <c r="P9" s="31" t="s">
        <v>17</v>
      </c>
      <c r="Q9" s="31" t="s">
        <v>18</v>
      </c>
      <c r="R9" s="33" t="s">
        <v>19</v>
      </c>
      <c r="S9" s="3"/>
      <c r="T9" s="3"/>
    </row>
    <row r="10" spans="1:20" ht="57" customHeight="1" x14ac:dyDescent="0.25">
      <c r="A10" s="30"/>
      <c r="B10" s="35" t="s">
        <v>1</v>
      </c>
      <c r="C10" s="35" t="s">
        <v>2</v>
      </c>
      <c r="D10" s="35" t="s">
        <v>3</v>
      </c>
      <c r="E10" s="35" t="s">
        <v>4</v>
      </c>
      <c r="F10" s="35" t="s">
        <v>5</v>
      </c>
      <c r="G10" s="35" t="s">
        <v>6</v>
      </c>
      <c r="H10" s="35" t="s">
        <v>7</v>
      </c>
      <c r="I10" s="35" t="s">
        <v>8</v>
      </c>
      <c r="J10" s="35" t="s">
        <v>9</v>
      </c>
      <c r="K10" s="35" t="s">
        <v>10</v>
      </c>
      <c r="L10" s="32"/>
      <c r="M10" s="47"/>
      <c r="N10" s="47"/>
      <c r="O10" s="47"/>
      <c r="P10" s="32"/>
      <c r="Q10" s="32"/>
      <c r="R10" s="34"/>
      <c r="S10" s="3"/>
      <c r="T10" s="3"/>
    </row>
    <row r="11" spans="1:20" ht="27" customHeight="1" thickBot="1" x14ac:dyDescent="0.3">
      <c r="A11" s="30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44" t="s">
        <v>20</v>
      </c>
      <c r="N11" s="45"/>
      <c r="O11" s="46"/>
      <c r="P11" s="32"/>
      <c r="Q11" s="32"/>
      <c r="R11" s="34"/>
      <c r="S11" s="3"/>
      <c r="T11" s="3"/>
    </row>
    <row r="12" spans="1:20" ht="21" customHeight="1" x14ac:dyDescent="0.25">
      <c r="A12" s="4" t="str">
        <f>[1]Лист1!$D$277</f>
        <v>3.08.2015 р.</v>
      </c>
      <c r="B12" s="5">
        <f>[1]Лист1!$B$286</f>
        <v>90.018000000000001</v>
      </c>
      <c r="C12" s="5">
        <f>[1]Лист1!$C$286</f>
        <v>4.782</v>
      </c>
      <c r="D12" s="5">
        <f>[1]Лист1!$D$286</f>
        <v>1.115</v>
      </c>
      <c r="E12" s="5">
        <f>[1]Лист1!$F$286</f>
        <v>0.123</v>
      </c>
      <c r="F12" s="5">
        <f>[1]Лист1!$E$286</f>
        <v>0.18099999999999999</v>
      </c>
      <c r="G12" s="5">
        <f>SUM([1]Лист1!$G$286:$I$286)</f>
        <v>9.2999999999999999E-2</v>
      </c>
      <c r="H12" s="5">
        <f>[1]Лист1!$J$286</f>
        <v>7.1999999999999995E-2</v>
      </c>
      <c r="I12" s="5">
        <f>[1]Лист1!$K$286</f>
        <v>1.3959999999999999</v>
      </c>
      <c r="J12" s="5">
        <f>[1]Лист1!$L$286</f>
        <v>2.2160000000000002</v>
      </c>
      <c r="K12" s="5">
        <f>[1]Лист1!$M$286</f>
        <v>4.0000000000000001E-3</v>
      </c>
      <c r="L12" s="20"/>
      <c r="M12" s="5">
        <f>[1]Лист1!$M$290</f>
        <v>0.753</v>
      </c>
      <c r="N12" s="5">
        <f>[1]Лист1!$M$291</f>
        <v>8241</v>
      </c>
      <c r="O12" s="5">
        <f>[1]Лист1!$M$292</f>
        <v>11547</v>
      </c>
      <c r="P12" s="36" t="s">
        <v>26</v>
      </c>
      <c r="Q12" s="36">
        <v>2.7000000000000001E-3</v>
      </c>
      <c r="R12" s="39" t="s">
        <v>27</v>
      </c>
      <c r="S12" s="3"/>
      <c r="T12" s="3"/>
    </row>
    <row r="13" spans="1:20" ht="21" customHeight="1" x14ac:dyDescent="0.25">
      <c r="A13" s="6" t="str">
        <f>[2]Лист1!$D$277</f>
        <v>10.08.2015 р.</v>
      </c>
      <c r="B13" s="7">
        <f>[2]Лист1!$B$286</f>
        <v>90.134</v>
      </c>
      <c r="C13" s="7">
        <f>[2]Лист1!$C$286</f>
        <v>4.7370000000000001</v>
      </c>
      <c r="D13" s="7">
        <f>[2]Лист1!$D$286</f>
        <v>1.107</v>
      </c>
      <c r="E13" s="7">
        <f>[2]Лист1!$F$286</f>
        <v>0.127</v>
      </c>
      <c r="F13" s="7">
        <f>[2]Лист1!$E$286</f>
        <v>0.191</v>
      </c>
      <c r="G13" s="7">
        <f>SUM([2]Лист1!$G$286:$I$286)</f>
        <v>9.9000000000000005E-2</v>
      </c>
      <c r="H13" s="7">
        <f>[2]Лист1!$J$286</f>
        <v>8.3000000000000004E-2</v>
      </c>
      <c r="I13" s="7">
        <f>[2]Лист1!$K$286</f>
        <v>1.3859999999999999</v>
      </c>
      <c r="J13" s="7">
        <f>[2]Лист1!$L$286</f>
        <v>2.1320000000000001</v>
      </c>
      <c r="K13" s="7">
        <f>[2]Лист1!$M$286</f>
        <v>4.0000000000000001E-3</v>
      </c>
      <c r="L13" s="18"/>
      <c r="M13" s="7">
        <f>[2]Лист1!$M$290</f>
        <v>0.752</v>
      </c>
      <c r="N13" s="7">
        <f>[2]Лист1!$M$291</f>
        <v>8252</v>
      </c>
      <c r="O13" s="7">
        <f>[2]Лист1!$M$292</f>
        <v>11568</v>
      </c>
      <c r="P13" s="37"/>
      <c r="Q13" s="37"/>
      <c r="R13" s="40"/>
      <c r="S13" s="3"/>
      <c r="T13" s="3"/>
    </row>
    <row r="14" spans="1:20" ht="21" customHeight="1" x14ac:dyDescent="0.25">
      <c r="A14" s="6" t="str">
        <f>[3]Лист1!$D$277</f>
        <v>17.08.2015 р.</v>
      </c>
      <c r="B14" s="7">
        <f>[3]Лист1!$B$286</f>
        <v>89.602999999999994</v>
      </c>
      <c r="C14" s="7">
        <f>[3]Лист1!$C$286</f>
        <v>4.8840000000000003</v>
      </c>
      <c r="D14" s="7">
        <f>[3]Лист1!$D$286</f>
        <v>1.1299999999999999</v>
      </c>
      <c r="E14" s="7">
        <f>[3]Лист1!$F$286</f>
        <v>0.129</v>
      </c>
      <c r="F14" s="7">
        <f>[3]Лист1!$E$286</f>
        <v>0.188</v>
      </c>
      <c r="G14" s="7">
        <f>SUM([3]Лист1!$G$286:$I$286)</f>
        <v>9.5000000000000001E-2</v>
      </c>
      <c r="H14" s="7">
        <f>[3]Лист1!$J$286</f>
        <v>7.1999999999999995E-2</v>
      </c>
      <c r="I14" s="7">
        <f>[3]Лист1!$K$286</f>
        <v>1.2629999999999999</v>
      </c>
      <c r="J14" s="7">
        <f>[3]Лист1!$L$286</f>
        <v>2.63</v>
      </c>
      <c r="K14" s="7">
        <f>[3]Лист1!$M$286</f>
        <v>6.0000000000000001E-3</v>
      </c>
      <c r="L14" s="7">
        <v>-4.7</v>
      </c>
      <c r="M14" s="7">
        <f>[3]Лист1!$M$290</f>
        <v>0.75800000000000001</v>
      </c>
      <c r="N14" s="7">
        <f>[3]Лист1!$M$291</f>
        <v>8229</v>
      </c>
      <c r="O14" s="7">
        <f>[3]Лист1!$M$292</f>
        <v>11490</v>
      </c>
      <c r="P14" s="37"/>
      <c r="Q14" s="37"/>
      <c r="R14" s="40"/>
      <c r="S14" s="3"/>
      <c r="T14" s="3"/>
    </row>
    <row r="15" spans="1:20" ht="21" customHeight="1" thickBot="1" x14ac:dyDescent="0.3">
      <c r="A15" s="8" t="str">
        <f>[4]Лист1!$D$277</f>
        <v>25.08.2015 р.</v>
      </c>
      <c r="B15" s="9">
        <f>[4]Лист1!$B$286</f>
        <v>89.283000000000001</v>
      </c>
      <c r="C15" s="9">
        <f>[4]Лист1!$C$286</f>
        <v>4.95</v>
      </c>
      <c r="D15" s="9">
        <f>[4]Лист1!$D$286</f>
        <v>1.1299999999999999</v>
      </c>
      <c r="E15" s="9">
        <f>[4]Лист1!$F$286</f>
        <v>0.129</v>
      </c>
      <c r="F15" s="9">
        <f>[4]Лист1!$E$286</f>
        <v>0.187</v>
      </c>
      <c r="G15" s="9">
        <f>SUM([4]Лист1!$G$286:$I$286)</f>
        <v>9.6000000000000002E-2</v>
      </c>
      <c r="H15" s="9">
        <f>[4]Лист1!$J$286</f>
        <v>7.0000000000000007E-2</v>
      </c>
      <c r="I15" s="9">
        <f>[4]Лист1!$K$286</f>
        <v>1.1120000000000001</v>
      </c>
      <c r="J15" s="9">
        <f>[4]Лист1!$L$286</f>
        <v>3.0379999999999998</v>
      </c>
      <c r="K15" s="9">
        <f>[4]Лист1!$M$286</f>
        <v>5.0000000000000001E-3</v>
      </c>
      <c r="L15" s="19"/>
      <c r="M15" s="9">
        <f>[4]Лист1!$M$290</f>
        <v>0.76200000000000001</v>
      </c>
      <c r="N15" s="9">
        <f>[4]Лист1!$M$291</f>
        <v>8213</v>
      </c>
      <c r="O15" s="9">
        <f>[4]Лист1!$M$292</f>
        <v>11434</v>
      </c>
      <c r="P15" s="38"/>
      <c r="Q15" s="38"/>
      <c r="R15" s="41"/>
      <c r="S15" s="3"/>
      <c r="T15" s="3"/>
    </row>
    <row r="16" spans="1:20" ht="13.5" customHeight="1" x14ac:dyDescent="0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3"/>
      <c r="T16" s="3"/>
    </row>
    <row r="17" spans="1:20" ht="13.5" customHeight="1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3"/>
      <c r="T17" s="3"/>
    </row>
    <row r="18" spans="1:20" ht="6.75" customHeight="1" x14ac:dyDescent="0.25"/>
    <row r="19" spans="1:20" ht="16.5" customHeight="1" x14ac:dyDescent="0.25">
      <c r="A19" s="21" t="s">
        <v>29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</row>
    <row r="20" spans="1:20" ht="10.5" customHeight="1" x14ac:dyDescent="0.25">
      <c r="K20" s="11" t="s">
        <v>11</v>
      </c>
      <c r="N20" s="12" t="s">
        <v>12</v>
      </c>
      <c r="O20" s="13"/>
    </row>
    <row r="21" spans="1:20" ht="10.5" customHeight="1" x14ac:dyDescent="0.25">
      <c r="M21" s="14"/>
      <c r="N21" s="14"/>
      <c r="O21" s="13"/>
      <c r="P21" s="15"/>
    </row>
    <row r="22" spans="1:20" x14ac:dyDescent="0.25">
      <c r="A22" s="22" t="s">
        <v>14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</row>
    <row r="23" spans="1:20" ht="10.5" customHeight="1" x14ac:dyDescent="0.25">
      <c r="K23" s="11" t="s">
        <v>11</v>
      </c>
      <c r="N23" s="12" t="s">
        <v>12</v>
      </c>
    </row>
    <row r="24" spans="1:20" ht="14.25" customHeight="1" x14ac:dyDescent="0.25">
      <c r="M24" s="14"/>
      <c r="N24" s="14"/>
      <c r="O24" s="15"/>
    </row>
  </sheetData>
  <mergeCells count="30">
    <mergeCell ref="P12:P15"/>
    <mergeCell ref="Q12:Q15"/>
    <mergeCell ref="R12:R15"/>
    <mergeCell ref="Q9:Q11"/>
    <mergeCell ref="A1:N1"/>
    <mergeCell ref="O1:Q1"/>
    <mergeCell ref="I10:I11"/>
    <mergeCell ref="J10:J11"/>
    <mergeCell ref="P9:P11"/>
    <mergeCell ref="K10:K11"/>
    <mergeCell ref="M11:O11"/>
    <mergeCell ref="M9:M10"/>
    <mergeCell ref="N9:N10"/>
    <mergeCell ref="O9:O10"/>
    <mergeCell ref="A19:R19"/>
    <mergeCell ref="A22:R22"/>
    <mergeCell ref="B9:K9"/>
    <mergeCell ref="A3:R3"/>
    <mergeCell ref="A5:R5"/>
    <mergeCell ref="A7:R7"/>
    <mergeCell ref="A9:A11"/>
    <mergeCell ref="L9:L11"/>
    <mergeCell ref="R9:R11"/>
    <mergeCell ref="B10:B11"/>
    <mergeCell ref="C10:C11"/>
    <mergeCell ref="D10:D11"/>
    <mergeCell ref="E10:E11"/>
    <mergeCell ref="F10:F11"/>
    <mergeCell ref="G10:G11"/>
    <mergeCell ref="H10:H11"/>
  </mergeCells>
  <printOptions horizontalCentered="1"/>
  <pageMargins left="0.39370078740157483" right="0.39370078740157483" top="0" bottom="0.39370078740157483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2015-08-31T13:21:10Z</dcterms:modified>
</cp:coreProperties>
</file>