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540" yWindow="30" windowWidth="10425" windowHeight="1227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O15" i="1" l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<sst xmlns="http://schemas.openxmlformats.org/spreadsheetml/2006/main" count="32" uniqueCount="30">
  <si>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</si>
  <si>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</si>
  <si>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</si>
  <si>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</si>
  <si>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</si>
  <si>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</si>
  <si>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</si>
  <si>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</si>
  <si>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</si>
  <si>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</si>
  <si>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</si>
  <si>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</si>
  <si>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</si>
  <si>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</si>
  <si>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"Полтавагаз"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>ГРС Чорнухи</t>
    </r>
    <r>
      <rPr>
        <sz val="12"/>
        <color theme="1"/>
        <rFont val="Calibri"/>
        <family val="2"/>
        <scheme val="minor"/>
      </rPr>
      <t xml:space="preserve">   </t>
    </r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</si>
  <si>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</si>
  <si>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</si>
  <si>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t>по газопроводу  Гнідинці-Шебелинка-Полтава-Київ (ШПК) за період</t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</si>
  <si>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</si>
  <si>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</si>
  <si>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</si>
  <si>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</si>
  <si>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Компонентний склад,     об%</t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</si>
  <si>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</si>
  <si>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</si>
  <si>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</si>
  <si>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 xml:space="preserve"> 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 №</t>
    </r>
  </si>
  <si>
    <t>відсутн.</t>
  </si>
  <si>
    <t>&lt; 0,0002</t>
  </si>
  <si>
    <t xml:space="preserve"> з 1.07.2015 р. по 31.07.2015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</si>
</sst>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14" fontId="8" fillId="0" borderId="12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/>
    <xf numFmtId="0" fontId="8" fillId="0" borderId="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5;&#1086;&#1083;&#1090;&#1072;&#1074;&#1072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5;&#1086;&#1083;&#1090;&#1072;&#1074;&#1072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5;&#1086;&#1083;&#1090;&#1072;&#1074;&#1072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5;&#1086;&#1083;&#1090;&#1072;&#1074;&#1072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25">
          <cell r="D225" t="str">
            <v>6.07.2015 р.</v>
          </cell>
        </row>
        <row r="234">
          <cell r="B234">
            <v>77.385000000000005</v>
          </cell>
          <cell r="C234">
            <v>11.519</v>
          </cell>
          <cell r="D234">
            <v>1.8919999999999999</v>
          </cell>
          <cell r="E234">
            <v>0.46500000000000002</v>
          </cell>
          <cell r="F234">
            <v>0.16600000000000001</v>
          </cell>
          <cell r="G234">
            <v>0.13700000000000001</v>
          </cell>
          <cell r="H234">
            <v>0.14000000000000001</v>
          </cell>
          <cell r="I234">
            <v>0</v>
          </cell>
          <cell r="J234">
            <v>5.7000000000000002E-2</v>
          </cell>
          <cell r="K234">
            <v>5.9459999999999997</v>
          </cell>
          <cell r="L234">
            <v>2.2669999999999999</v>
          </cell>
          <cell r="M234">
            <v>2.5999999999999999E-2</v>
          </cell>
        </row>
        <row r="238">
          <cell r="M238">
            <v>0.83499999999999996</v>
          </cell>
        </row>
        <row r="239">
          <cell r="M239">
            <v>8494</v>
          </cell>
        </row>
        <row r="240">
          <cell r="M240">
            <v>11272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25">
          <cell r="D225" t="str">
            <v>13.07.2015 р.</v>
          </cell>
        </row>
        <row r="234">
          <cell r="B234">
            <v>77.16</v>
          </cell>
          <cell r="C234">
            <v>11.922000000000001</v>
          </cell>
          <cell r="D234">
            <v>1.673</v>
          </cell>
          <cell r="E234">
            <v>0.46200000000000002</v>
          </cell>
          <cell r="F234">
            <v>0.157</v>
          </cell>
          <cell r="G234">
            <v>0.16900000000000001</v>
          </cell>
          <cell r="H234">
            <v>0.16200000000000001</v>
          </cell>
          <cell r="I234">
            <v>0</v>
          </cell>
          <cell r="J234">
            <v>5.5E-2</v>
          </cell>
          <cell r="K234">
            <v>6.0650000000000004</v>
          </cell>
          <cell r="L234">
            <v>2.1659999999999999</v>
          </cell>
          <cell r="M234">
            <v>8.9999999999999993E-3</v>
          </cell>
        </row>
        <row r="238">
          <cell r="M238">
            <v>0.83499999999999996</v>
          </cell>
        </row>
        <row r="239">
          <cell r="M239">
            <v>8504</v>
          </cell>
        </row>
        <row r="240">
          <cell r="M240">
            <v>11283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25">
          <cell r="D225" t="str">
            <v>20.07.2015 р.</v>
          </cell>
        </row>
        <row r="234">
          <cell r="B234">
            <v>79.055999999999997</v>
          </cell>
          <cell r="C234">
            <v>10.678000000000001</v>
          </cell>
          <cell r="D234">
            <v>2.2650000000000001</v>
          </cell>
          <cell r="E234">
            <v>0.42399999999999999</v>
          </cell>
          <cell r="F234">
            <v>0.17100000000000001</v>
          </cell>
          <cell r="G234">
            <v>0.111</v>
          </cell>
          <cell r="H234">
            <v>0.124</v>
          </cell>
          <cell r="I234">
            <v>0</v>
          </cell>
          <cell r="J234">
            <v>4.1000000000000002E-2</v>
          </cell>
          <cell r="K234">
            <v>4.484</v>
          </cell>
          <cell r="L234">
            <v>2.6379999999999999</v>
          </cell>
          <cell r="M234">
            <v>8.0000000000000002E-3</v>
          </cell>
        </row>
        <row r="238">
          <cell r="M238">
            <v>0.82899999999999996</v>
          </cell>
        </row>
        <row r="239">
          <cell r="M239">
            <v>8554</v>
          </cell>
        </row>
        <row r="240">
          <cell r="M240">
            <v>11392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25">
          <cell r="D225" t="str">
            <v>27.07.2015 р.</v>
          </cell>
        </row>
        <row r="234">
          <cell r="B234">
            <v>78.188000000000002</v>
          </cell>
          <cell r="C234">
            <v>11.294</v>
          </cell>
          <cell r="D234">
            <v>2.1930000000000001</v>
          </cell>
          <cell r="E234">
            <v>0.38700000000000001</v>
          </cell>
          <cell r="F234">
            <v>0.153</v>
          </cell>
          <cell r="G234">
            <v>0.112</v>
          </cell>
          <cell r="H234">
            <v>0.125</v>
          </cell>
          <cell r="I234">
            <v>0</v>
          </cell>
          <cell r="J234">
            <v>3.6999999999999998E-2</v>
          </cell>
          <cell r="K234">
            <v>4.766</v>
          </cell>
          <cell r="L234">
            <v>2.7410000000000001</v>
          </cell>
          <cell r="M234">
            <v>4.0000000000000001E-3</v>
          </cell>
        </row>
        <row r="238">
          <cell r="M238">
            <v>0.83399999999999996</v>
          </cell>
        </row>
        <row r="239">
          <cell r="M239">
            <v>8542</v>
          </cell>
        </row>
        <row r="240">
          <cell r="M240">
            <v>11346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workbookViewId="0">
      <selection activeCell="B15" sqref="B15"/>
    </sheetView>
  </sheetViews>
  <sheetFormatPr defaultRowHeight="15" x14ac:dyDescent="0.25"/>
  <cols>
    <col min="1" max="1" width="11.7109375" customWidth="1"/>
    <col min="2" max="18" width="7.42578125" customWidth="1"/>
  </cols>
  <sheetData>
    <row r="1" spans="1:20" ht="18.75" x14ac:dyDescent="0.3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  <c r="P1" s="22"/>
      <c r="Q1" s="22"/>
      <c r="R1" s="17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20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5.75" x14ac:dyDescent="0.25">
      <c r="A5" s="29" t="s">
        <v>17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20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15.75" x14ac:dyDescent="0.25">
      <c r="A7" s="30" t="s">
        <v>29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20" ht="6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0" ht="21" customHeight="1" x14ac:dyDescent="0.25">
      <c r="A9" s="31" t="s">
        <v>0</v>
      </c>
      <c r="B9" s="25" t="s">
        <v>22</v>
      </c>
      <c r="C9" s="26"/>
      <c r="D9" s="26"/>
      <c r="E9" s="26"/>
      <c r="F9" s="26"/>
      <c r="G9" s="26"/>
      <c r="H9" s="26"/>
      <c r="I9" s="26"/>
      <c r="J9" s="26"/>
      <c r="K9" s="27"/>
      <c r="L9" s="33" t="s">
        <v>16</v>
      </c>
      <c r="M9" s="47" t="s">
        <v>23</v>
      </c>
      <c r="N9" s="47" t="s">
        <v>24</v>
      </c>
      <c r="O9" s="47" t="s">
        <v>25</v>
      </c>
      <c r="P9" s="33" t="s">
        <v>18</v>
      </c>
      <c r="Q9" s="33" t="s">
        <v>19</v>
      </c>
      <c r="R9" s="35" t="s">
        <v>20</v>
      </c>
      <c r="S9" s="3"/>
      <c r="T9" s="3"/>
    </row>
    <row r="10" spans="1:20" ht="57.75" customHeight="1" x14ac:dyDescent="0.25">
      <c r="A10" s="32"/>
      <c r="B10" s="37" t="s">
        <v>1</v>
      </c>
      <c r="C10" s="37" t="s">
        <v>2</v>
      </c>
      <c r="D10" s="37" t="s">
        <v>3</v>
      </c>
      <c r="E10" s="37" t="s">
        <v>4</v>
      </c>
      <c r="F10" s="37" t="s">
        <v>5</v>
      </c>
      <c r="G10" s="37" t="s">
        <v>6</v>
      </c>
      <c r="H10" s="37" t="s">
        <v>7</v>
      </c>
      <c r="I10" s="37" t="s">
        <v>8</v>
      </c>
      <c r="J10" s="37" t="s">
        <v>9</v>
      </c>
      <c r="K10" s="37" t="s">
        <v>10</v>
      </c>
      <c r="L10" s="34"/>
      <c r="M10" s="48"/>
      <c r="N10" s="48"/>
      <c r="O10" s="48"/>
      <c r="P10" s="34"/>
      <c r="Q10" s="34"/>
      <c r="R10" s="36"/>
      <c r="S10" s="3"/>
      <c r="T10" s="3"/>
    </row>
    <row r="11" spans="1:20" ht="28.5" customHeight="1" thickBot="1" x14ac:dyDescent="0.3">
      <c r="A11" s="32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44" t="s">
        <v>21</v>
      </c>
      <c r="N11" s="45"/>
      <c r="O11" s="46"/>
      <c r="P11" s="34"/>
      <c r="Q11" s="34"/>
      <c r="R11" s="36"/>
      <c r="S11" s="3"/>
      <c r="T11" s="3"/>
    </row>
    <row r="12" spans="1:20" ht="21" customHeight="1" x14ac:dyDescent="0.25">
      <c r="A12" s="5" t="str">
        <f>[1]Лист1!$D$225</f>
        <v>6.07.2015 р.</v>
      </c>
      <c r="B12" s="6">
        <f>[1]Лист1!$B$234</f>
        <v>77.385000000000005</v>
      </c>
      <c r="C12" s="6">
        <f>[1]Лист1!$C$234</f>
        <v>11.519</v>
      </c>
      <c r="D12" s="6">
        <f>[1]Лист1!$D$234</f>
        <v>1.8919999999999999</v>
      </c>
      <c r="E12" s="6">
        <f>[1]Лист1!$F$234</f>
        <v>0.16600000000000001</v>
      </c>
      <c r="F12" s="6">
        <f>[1]Лист1!$E$234</f>
        <v>0.46500000000000002</v>
      </c>
      <c r="G12" s="6">
        <f>SUM([1]Лист1!$G$234:$I$234)</f>
        <v>0.27700000000000002</v>
      </c>
      <c r="H12" s="6">
        <f>[1]Лист1!$J$234</f>
        <v>5.7000000000000002E-2</v>
      </c>
      <c r="I12" s="6">
        <f>[1]Лист1!$K$234</f>
        <v>5.9459999999999997</v>
      </c>
      <c r="J12" s="6">
        <f>[1]Лист1!$L$234</f>
        <v>2.2669999999999999</v>
      </c>
      <c r="K12" s="6">
        <f>[1]Лист1!$M$234</f>
        <v>2.5999999999999999E-2</v>
      </c>
      <c r="L12" s="18">
        <v>-9.3000000000000007</v>
      </c>
      <c r="M12" s="6">
        <f>[1]Лист1!$M$238</f>
        <v>0.83499999999999996</v>
      </c>
      <c r="N12" s="6">
        <f>[1]Лист1!$M$239</f>
        <v>8494</v>
      </c>
      <c r="O12" s="6">
        <f>[1]Лист1!$M$240</f>
        <v>11272</v>
      </c>
      <c r="P12" s="38" t="s">
        <v>27</v>
      </c>
      <c r="Q12" s="38">
        <v>2.2000000000000001E-3</v>
      </c>
      <c r="R12" s="41" t="s">
        <v>28</v>
      </c>
      <c r="S12" s="3"/>
      <c r="T12" s="3"/>
    </row>
    <row r="13" spans="1:20" ht="21" customHeight="1" x14ac:dyDescent="0.25">
      <c r="A13" s="7" t="str">
        <f>[2]Лист1!$D$225</f>
        <v>13.07.2015 р.</v>
      </c>
      <c r="B13" s="8">
        <f>[2]Лист1!$B$234</f>
        <v>77.16</v>
      </c>
      <c r="C13" s="8">
        <f>[2]Лист1!$C$234</f>
        <v>11.922000000000001</v>
      </c>
      <c r="D13" s="8">
        <f>[2]Лист1!$D$234</f>
        <v>1.673</v>
      </c>
      <c r="E13" s="8">
        <f>[2]Лист1!$F$234</f>
        <v>0.157</v>
      </c>
      <c r="F13" s="8">
        <f>[2]Лист1!$E$234</f>
        <v>0.46200000000000002</v>
      </c>
      <c r="G13" s="8">
        <f>SUM([2]Лист1!$G$234:$I$234)</f>
        <v>0.33100000000000002</v>
      </c>
      <c r="H13" s="8">
        <f>[2]Лист1!$J$234</f>
        <v>5.5E-2</v>
      </c>
      <c r="I13" s="8">
        <f>[2]Лист1!$K$234</f>
        <v>6.0650000000000004</v>
      </c>
      <c r="J13" s="8">
        <f>[2]Лист1!$L$234</f>
        <v>2.1659999999999999</v>
      </c>
      <c r="K13" s="8">
        <f>[2]Лист1!$M$234</f>
        <v>8.9999999999999993E-3</v>
      </c>
      <c r="L13" s="19">
        <v>-8.6999999999999993</v>
      </c>
      <c r="M13" s="8">
        <f>[2]Лист1!$M$238</f>
        <v>0.83499999999999996</v>
      </c>
      <c r="N13" s="8">
        <f>[2]Лист1!$M$239</f>
        <v>8504</v>
      </c>
      <c r="O13" s="8">
        <f>[2]Лист1!$M$240</f>
        <v>11283</v>
      </c>
      <c r="P13" s="39"/>
      <c r="Q13" s="39"/>
      <c r="R13" s="42"/>
      <c r="S13" s="3"/>
      <c r="T13" s="3"/>
    </row>
    <row r="14" spans="1:20" ht="21" customHeight="1" x14ac:dyDescent="0.25">
      <c r="A14" s="7" t="str">
        <f>[3]Лист1!$D$225</f>
        <v>20.07.2015 р.</v>
      </c>
      <c r="B14" s="8">
        <f>[3]Лист1!$B$234</f>
        <v>79.055999999999997</v>
      </c>
      <c r="C14" s="8">
        <f>[3]Лист1!$C$234</f>
        <v>10.678000000000001</v>
      </c>
      <c r="D14" s="8">
        <f>[3]Лист1!$D$234</f>
        <v>2.2650000000000001</v>
      </c>
      <c r="E14" s="8">
        <f>[3]Лист1!$F$234</f>
        <v>0.17100000000000001</v>
      </c>
      <c r="F14" s="8">
        <f>[3]Лист1!$E$234</f>
        <v>0.42399999999999999</v>
      </c>
      <c r="G14" s="8">
        <f>SUM([3]Лист1!$G$234:$I$234)</f>
        <v>0.23499999999999999</v>
      </c>
      <c r="H14" s="8">
        <f>[3]Лист1!$J$234</f>
        <v>4.1000000000000002E-2</v>
      </c>
      <c r="I14" s="8">
        <f>[3]Лист1!$K$234</f>
        <v>4.484</v>
      </c>
      <c r="J14" s="8">
        <f>[3]Лист1!$L$234</f>
        <v>2.6379999999999999</v>
      </c>
      <c r="K14" s="8">
        <f>[3]Лист1!$M$234</f>
        <v>8.0000000000000002E-3</v>
      </c>
      <c r="L14" s="19">
        <v>-13.2</v>
      </c>
      <c r="M14" s="8">
        <f>[3]Лист1!$M$238</f>
        <v>0.82899999999999996</v>
      </c>
      <c r="N14" s="8">
        <f>[3]Лист1!$M$239</f>
        <v>8554</v>
      </c>
      <c r="O14" s="8">
        <f>[3]Лист1!$M$240</f>
        <v>11392</v>
      </c>
      <c r="P14" s="39"/>
      <c r="Q14" s="39"/>
      <c r="R14" s="42"/>
      <c r="S14" s="3"/>
      <c r="T14" s="3"/>
    </row>
    <row r="15" spans="1:20" ht="21" customHeight="1" thickBot="1" x14ac:dyDescent="0.3">
      <c r="A15" s="9" t="str">
        <f>[4]Лист1!$D$225</f>
        <v>27.07.2015 р.</v>
      </c>
      <c r="B15" s="10">
        <f>[4]Лист1!$B$234</f>
        <v>78.188000000000002</v>
      </c>
      <c r="C15" s="10">
        <f>[4]Лист1!$C$234</f>
        <v>11.294</v>
      </c>
      <c r="D15" s="10">
        <f>[4]Лист1!$D$234</f>
        <v>2.1930000000000001</v>
      </c>
      <c r="E15" s="10">
        <f>[4]Лист1!$F$234</f>
        <v>0.153</v>
      </c>
      <c r="F15" s="10">
        <f>[4]Лист1!$E$234</f>
        <v>0.38700000000000001</v>
      </c>
      <c r="G15" s="10">
        <f>SUM([4]Лист1!$G$234:$I$234)</f>
        <v>0.23699999999999999</v>
      </c>
      <c r="H15" s="10">
        <f>[4]Лист1!$J$234</f>
        <v>3.6999999999999998E-2</v>
      </c>
      <c r="I15" s="10">
        <f>[4]Лист1!$K$234</f>
        <v>4.766</v>
      </c>
      <c r="J15" s="10">
        <f>[4]Лист1!$L$234</f>
        <v>2.7410000000000001</v>
      </c>
      <c r="K15" s="10">
        <f>[4]Лист1!$M$234</f>
        <v>4.0000000000000001E-3</v>
      </c>
      <c r="L15" s="20">
        <v>-10.9</v>
      </c>
      <c r="M15" s="10">
        <f>[4]Лист1!$M$238</f>
        <v>0.83399999999999996</v>
      </c>
      <c r="N15" s="10">
        <f>[4]Лист1!$M$239</f>
        <v>8542</v>
      </c>
      <c r="O15" s="10">
        <f>[4]Лист1!$M$240</f>
        <v>11346</v>
      </c>
      <c r="P15" s="40"/>
      <c r="Q15" s="40"/>
      <c r="R15" s="43"/>
      <c r="S15" s="3"/>
      <c r="T15" s="3"/>
    </row>
    <row r="16" spans="1:20" ht="13.5" customHeigh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3"/>
      <c r="T16" s="3"/>
    </row>
    <row r="17" spans="1:20" ht="13.5" customHeight="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3"/>
      <c r="T17" s="3"/>
    </row>
    <row r="18" spans="1:20" ht="6.75" customHeight="1" x14ac:dyDescent="0.25"/>
    <row r="19" spans="1:20" ht="16.5" customHeight="1" x14ac:dyDescent="0.25">
      <c r="A19" s="23" t="s">
        <v>11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20" ht="10.5" customHeight="1" x14ac:dyDescent="0.25">
      <c r="K20" s="12" t="s">
        <v>12</v>
      </c>
      <c r="N20" s="13" t="s">
        <v>13</v>
      </c>
      <c r="O20" s="14"/>
    </row>
    <row r="21" spans="1:20" ht="10.5" customHeight="1" x14ac:dyDescent="0.25">
      <c r="M21" s="15"/>
      <c r="N21" s="15"/>
      <c r="O21" s="14"/>
      <c r="P21" s="16"/>
    </row>
    <row r="22" spans="1:20" x14ac:dyDescent="0.25">
      <c r="A22" s="24" t="s">
        <v>15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20" ht="10.5" customHeight="1" x14ac:dyDescent="0.25">
      <c r="K23" s="12" t="s">
        <v>12</v>
      </c>
      <c r="N23" s="13" t="s">
        <v>13</v>
      </c>
    </row>
    <row r="24" spans="1:20" ht="14.25" customHeight="1" x14ac:dyDescent="0.25">
      <c r="M24" s="15"/>
      <c r="N24" s="15"/>
      <c r="O24" s="16"/>
    </row>
  </sheetData>
  <mergeCells count="30">
    <mergeCell ref="Q9:Q11"/>
    <mergeCell ref="P12:P15"/>
    <mergeCell ref="Q12:Q15"/>
    <mergeCell ref="R12:R15"/>
    <mergeCell ref="G10:G11"/>
    <mergeCell ref="H10:H11"/>
    <mergeCell ref="I10:I11"/>
    <mergeCell ref="J10:J11"/>
    <mergeCell ref="P9:P11"/>
    <mergeCell ref="K10:K11"/>
    <mergeCell ref="M11:O11"/>
    <mergeCell ref="M9:M10"/>
    <mergeCell ref="N9:N10"/>
    <mergeCell ref="O9:O10"/>
    <mergeCell ref="A1:N1"/>
    <mergeCell ref="O1:Q1"/>
    <mergeCell ref="A19:R19"/>
    <mergeCell ref="A22:R22"/>
    <mergeCell ref="B9:K9"/>
    <mergeCell ref="A3:R3"/>
    <mergeCell ref="A5:R5"/>
    <mergeCell ref="A7:R7"/>
    <mergeCell ref="A9:A11"/>
    <mergeCell ref="L9:L11"/>
    <mergeCell ref="R9:R11"/>
    <mergeCell ref="B10:B11"/>
    <mergeCell ref="C10:C11"/>
    <mergeCell ref="D10:D11"/>
    <mergeCell ref="E10:E11"/>
    <mergeCell ref="F10:F11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2015-07-30T08:38:47Z</dcterms:modified>
</cp:coreProperties>
</file>