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30" windowWidth="10500" windowHeight="119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O15" i="1" l="1"/>
  <c r="N15" i="1"/>
  <c r="M15" i="1"/>
  <c r="K15" i="1"/>
  <c r="J15" i="1"/>
  <c r="I15" i="1"/>
  <c r="H15" i="1"/>
  <c r="G15" i="1"/>
  <c r="F15" i="1"/>
  <c r="E15" i="1"/>
  <c r="D15" i="1"/>
  <c r="C15" i="1"/>
  <c r="B15" i="1"/>
  <c r="A15" i="1"/>
  <c r="O14" i="1"/>
  <c r="N14" i="1"/>
  <c r="M14" i="1"/>
  <c r="K14" i="1"/>
  <c r="J14" i="1"/>
  <c r="I14" i="1"/>
  <c r="H14" i="1"/>
  <c r="G14" i="1"/>
  <c r="F14" i="1"/>
  <c r="E14" i="1"/>
  <c r="D14" i="1"/>
  <c r="C14" i="1"/>
  <c r="B14" i="1"/>
  <c r="A14" i="1"/>
  <c r="O13" i="1"/>
  <c r="N13" i="1"/>
  <c r="M13" i="1"/>
  <c r="K13" i="1"/>
  <c r="J13" i="1"/>
  <c r="I13" i="1"/>
  <c r="H13" i="1"/>
  <c r="G13" i="1"/>
  <c r="F13" i="1"/>
  <c r="E13" i="1"/>
  <c r="D13" i="1"/>
  <c r="C13" i="1"/>
  <c r="B13" i="1"/>
  <c r="A13" i="1"/>
  <c r="O12" i="1"/>
  <c r="N12" i="1"/>
  <c r="M12" i="1"/>
  <c r="K12" i="1"/>
  <c r="J12" i="1"/>
  <c r="I12" i="1"/>
  <c r="H12" i="1"/>
  <c r="G12" i="1"/>
  <c r="F12" i="1"/>
  <c r="E12" i="1"/>
  <c r="D12" i="1"/>
  <c r="C12" i="1"/>
  <c r="B12" i="1"/>
  <c r="A12" i="1"/>
</calcChain>
</file>

<file path=xl/sharedStrings.xml><?xml version="1.0" encoding="utf-8"?>
<sst xmlns="http://schemas.openxmlformats.org/spreadsheetml/2006/main" count="32" uniqueCount="30">
  <si>
    <t>Число місяця</t>
  </si>
  <si>
    <t>метан</t>
  </si>
  <si>
    <t>етан</t>
  </si>
  <si>
    <t>пропан</t>
  </si>
  <si>
    <t>ізо-бутан</t>
  </si>
  <si>
    <t>н-бутан</t>
  </si>
  <si>
    <t>пентани</t>
  </si>
  <si>
    <t>гексани та вищі</t>
  </si>
  <si>
    <t>азот</t>
  </si>
  <si>
    <t>діоксид вуглецю</t>
  </si>
  <si>
    <t>кисень</t>
  </si>
  <si>
    <t>підпис</t>
  </si>
  <si>
    <t>дата</t>
  </si>
  <si>
    <t xml:space="preserve">           Завідувач ВХАЛ Лубенського ПМ Лубенського ЛВУМГ  Федченко Л.Д.        _______________________         __________________</t>
  </si>
  <si>
    <t xml:space="preserve">                                             Головний інженер    Лубенського ЛВУМГ  Сирота В.П.       ______________________           ___________________</t>
  </si>
  <si>
    <r>
      <t xml:space="preserve">Точка роси вологи (Р=4МПа),                                                         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</t>
    </r>
  </si>
  <si>
    <t>по газопроводу Глинськ-Розбишівськ-Шебелинка-Полтава-Київ (Глинськ-Розбишівськ-ШПК)</t>
  </si>
  <si>
    <r>
      <t>Маса механічних домішок,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</si>
  <si>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                                                          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</si>
  <si>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</si>
  <si>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при 20</t>
    </r>
    <r>
      <rPr>
        <vertAlign val="superscript"/>
        <sz val="10"/>
        <color theme="1"/>
        <rFont val="Calibri"/>
        <family val="2"/>
        <charset val="204"/>
        <scheme val="minor"/>
      </rPr>
      <t>о</t>
    </r>
    <r>
      <rPr>
        <sz val="10"/>
        <color theme="1"/>
        <rFont val="Calibri"/>
        <family val="2"/>
        <charset val="204"/>
        <scheme val="minor"/>
      </rPr>
      <t>С,                                            101,325 кПа</t>
    </r>
  </si>
  <si>
    <t>Компонентний склад,     об%</t>
  </si>
  <si>
    <r>
      <t>Густина,                          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</si>
  <si>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 згоряння нижча,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</si>
  <si>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                                    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</si>
  <si>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 xml:space="preserve">    </t>
    </r>
    <r>
      <rPr>
        <b/>
        <sz val="14"/>
        <color theme="1"/>
        <rFont val="Calibri"/>
        <family val="2"/>
        <charset val="204"/>
        <scheme val="minor"/>
      </rPr>
      <t>Паспорт фізико-хімічних показників природного газу №</t>
    </r>
  </si>
  <si>
    <r>
      <t xml:space="preserve">переданого </t>
    </r>
    <r>
      <rPr>
        <b/>
        <sz val="12"/>
        <color theme="1"/>
        <rFont val="Calibri"/>
        <family val="2"/>
        <charset val="204"/>
        <scheme val="minor"/>
      </rPr>
      <t>Лубенським ЛВУ МГ</t>
    </r>
    <r>
      <rPr>
        <sz val="12"/>
        <color theme="1"/>
        <rFont val="Calibri"/>
        <family val="2"/>
        <scheme val="minor"/>
      </rPr>
      <t xml:space="preserve"> та прийнятим </t>
    </r>
    <r>
      <rPr>
        <b/>
        <sz val="12"/>
        <color theme="1"/>
        <rFont val="Calibri"/>
        <family val="2"/>
        <charset val="204"/>
        <scheme val="minor"/>
      </rPr>
      <t>ПАТ "Полтавагаз"</t>
    </r>
    <r>
      <rPr>
        <sz val="12"/>
        <color theme="1"/>
        <rFont val="Calibri"/>
        <family val="2"/>
        <scheme val="minor"/>
      </rPr>
      <t xml:space="preserve">  на  </t>
    </r>
    <r>
      <rPr>
        <b/>
        <sz val="12"/>
        <color theme="1"/>
        <rFont val="Calibri"/>
        <family val="2"/>
        <scheme val="minor"/>
      </rPr>
      <t xml:space="preserve">ГРС Н.Будаківка  </t>
    </r>
    <r>
      <rPr>
        <sz val="12"/>
        <color theme="1"/>
        <rFont val="Calibri"/>
        <family val="2"/>
        <scheme val="minor"/>
      </rPr>
      <t xml:space="preserve">( ГРС Комишня )   </t>
    </r>
  </si>
  <si>
    <t>відсутн.</t>
  </si>
  <si>
    <t>&lt;0,0002</t>
  </si>
  <si>
    <t xml:space="preserve"> з 1.07.2015 р. по 31.07.2015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</si>
</sst>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13" xfId="0" applyNumberFormat="1" applyFont="1" applyBorder="1" applyAlignment="1">
      <alignment horizontal="center" vertical="center" wrapText="1"/>
    </xf>
    <xf numFmtId="14" fontId="8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 applyAlignment="1"/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/>
    <xf numFmtId="164" fontId="8" fillId="0" borderId="6" xfId="0" applyNumberFormat="1" applyFont="1" applyBorder="1" applyAlignment="1">
      <alignment horizontal="center" vertical="center" wrapText="1"/>
    </xf>
    <xf numFmtId="164" fontId="8" fillId="0" borderId="14" xfId="0" applyNumberFormat="1" applyFont="1" applyBorder="1" applyAlignment="1">
      <alignment horizontal="center" vertical="center" wrapText="1"/>
    </xf>
    <xf numFmtId="164" fontId="8" fillId="0" borderId="1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165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1/&#1055;&#1040;&#1058;%20&#1055;&#1086;&#1083;&#1090;&#1072;&#1074;&#1072;&#1075;&#1072;&#107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2/&#1055;&#1040;&#1058;%20&#1055;&#1086;&#1083;&#1090;&#1072;&#1074;&#1072;&#1075;&#1072;&#107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3/&#1055;&#1040;&#1058;%20&#1055;&#1086;&#1083;&#1090;&#1072;&#1074;&#1072;&#1075;&#1072;&#107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dchenko-ld/Documents/&#1055;&#1056;&#1054;&#1058;&#1054;&#1050;&#1054;&#1051;&#1067;%20&#1050;&#1040;&#1063;&#1045;&#1057;&#1058;&#1042;&#1040;%204%20&#1053;&#1045;&#1044;&#1045;&#1051;&#1048;/&#1055;&#1088;&#1086;&#1090;&#1086;&#1082;&#1086;&#1083;&#1099;%204/&#1055;&#1040;&#1058;%20&#1055;&#1086;&#1083;&#1090;&#1072;&#1074;&#1072;&#1075;&#1072;&#10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6.07.2015 р.</v>
          </cell>
        </row>
        <row r="26">
          <cell r="B26">
            <v>84.094999999999999</v>
          </cell>
          <cell r="C26">
            <v>7.9980000000000002</v>
          </cell>
          <cell r="D26">
            <v>2.31</v>
          </cell>
          <cell r="E26">
            <v>3.9E-2</v>
          </cell>
          <cell r="F26">
            <v>6.3E-2</v>
          </cell>
          <cell r="G26">
            <v>2.1999999999999999E-2</v>
          </cell>
          <cell r="H26">
            <v>1.4E-2</v>
          </cell>
          <cell r="I26" t="str">
            <v>-</v>
          </cell>
          <cell r="J26">
            <v>0.122</v>
          </cell>
          <cell r="K26">
            <v>1.597</v>
          </cell>
          <cell r="L26">
            <v>3.734</v>
          </cell>
          <cell r="M26">
            <v>6.0000000000000001E-3</v>
          </cell>
        </row>
        <row r="30">
          <cell r="M30">
            <v>0.80100000000000005</v>
          </cell>
        </row>
        <row r="31">
          <cell r="M31">
            <v>8419</v>
          </cell>
        </row>
        <row r="32">
          <cell r="M32">
            <v>11419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13.07.2015 р.</v>
          </cell>
        </row>
        <row r="26">
          <cell r="B26">
            <v>84.507000000000005</v>
          </cell>
          <cell r="C26">
            <v>7.9390000000000001</v>
          </cell>
          <cell r="D26">
            <v>1.91</v>
          </cell>
          <cell r="E26">
            <v>0.04</v>
          </cell>
          <cell r="F26">
            <v>5.6000000000000001E-2</v>
          </cell>
          <cell r="G26">
            <v>2.8000000000000001E-2</v>
          </cell>
          <cell r="H26">
            <v>2.3E-2</v>
          </cell>
          <cell r="I26">
            <v>0</v>
          </cell>
          <cell r="J26">
            <v>7.0999999999999994E-2</v>
          </cell>
          <cell r="K26">
            <v>1.585</v>
          </cell>
          <cell r="L26">
            <v>3.8340000000000001</v>
          </cell>
          <cell r="M26">
            <v>7.0000000000000001E-3</v>
          </cell>
        </row>
        <row r="30">
          <cell r="M30">
            <v>0.79700000000000004</v>
          </cell>
        </row>
        <row r="31">
          <cell r="M31">
            <v>8345</v>
          </cell>
        </row>
        <row r="32">
          <cell r="M32">
            <v>11359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20.07.2015 р.</v>
          </cell>
        </row>
        <row r="26">
          <cell r="B26">
            <v>84.253</v>
          </cell>
          <cell r="C26">
            <v>8.1519999999999992</v>
          </cell>
          <cell r="D26">
            <v>1.98</v>
          </cell>
          <cell r="E26">
            <v>5.7000000000000002E-2</v>
          </cell>
          <cell r="F26">
            <v>6.4000000000000001E-2</v>
          </cell>
          <cell r="G26">
            <v>3.5000000000000003E-2</v>
          </cell>
          <cell r="H26">
            <v>3.5999999999999997E-2</v>
          </cell>
          <cell r="I26" t="str">
            <v>-</v>
          </cell>
          <cell r="J26">
            <v>8.1000000000000003E-2</v>
          </cell>
          <cell r="K26">
            <v>1.5209999999999999</v>
          </cell>
          <cell r="L26">
            <v>3.8119999999999998</v>
          </cell>
          <cell r="M26">
            <v>8.9999999999999993E-3</v>
          </cell>
        </row>
        <row r="30">
          <cell r="M30">
            <v>0.79900000000000004</v>
          </cell>
        </row>
        <row r="31">
          <cell r="M31">
            <v>8387</v>
          </cell>
        </row>
        <row r="32">
          <cell r="M32">
            <v>11395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D17" t="str">
            <v>27.07.2015р.</v>
          </cell>
        </row>
        <row r="26">
          <cell r="B26">
            <v>84.641999999999996</v>
          </cell>
          <cell r="C26">
            <v>7.7530000000000001</v>
          </cell>
          <cell r="D26">
            <v>2.0459999999999998</v>
          </cell>
          <cell r="E26">
            <v>7.9000000000000001E-2</v>
          </cell>
          <cell r="F26">
            <v>7.2999999999999995E-2</v>
          </cell>
          <cell r="G26">
            <v>3.5999999999999997E-2</v>
          </cell>
          <cell r="H26">
            <v>3.2000000000000001E-2</v>
          </cell>
          <cell r="I26" t="str">
            <v>-</v>
          </cell>
          <cell r="J26">
            <v>8.8999999999999996E-2</v>
          </cell>
          <cell r="K26">
            <v>1.4730000000000001</v>
          </cell>
          <cell r="L26">
            <v>3.7679999999999998</v>
          </cell>
          <cell r="M26">
            <v>8.9999999999999993E-3</v>
          </cell>
        </row>
        <row r="30">
          <cell r="M30">
            <v>0.79800000000000004</v>
          </cell>
        </row>
        <row r="31">
          <cell r="M31">
            <v>8385</v>
          </cell>
        </row>
        <row r="32">
          <cell r="M32">
            <v>11404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zoomScaleNormal="100" workbookViewId="0">
      <selection activeCell="H16" sqref="H16"/>
    </sheetView>
  </sheetViews>
  <sheetFormatPr defaultRowHeight="15" x14ac:dyDescent="0.25"/>
  <cols>
    <col min="1" max="1" width="11.5703125" customWidth="1"/>
    <col min="2" max="14" width="7.42578125" customWidth="1"/>
    <col min="15" max="15" width="7.28515625" customWidth="1"/>
    <col min="16" max="16" width="7" customWidth="1"/>
    <col min="17" max="18" width="7.28515625" customWidth="1"/>
  </cols>
  <sheetData>
    <row r="1" spans="1:20" ht="18.75" x14ac:dyDescent="0.3">
      <c r="A1" s="47" t="s">
        <v>25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  <c r="Q1" s="48"/>
      <c r="R1" s="14"/>
    </row>
    <row r="2" spans="1:20" ht="6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8.75" customHeight="1" x14ac:dyDescent="0.25">
      <c r="A3" s="49" t="s">
        <v>26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20" ht="6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20" ht="15.75" x14ac:dyDescent="0.25">
      <c r="A5" s="50" t="s">
        <v>16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20" ht="6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0" ht="15.75" x14ac:dyDescent="0.25">
      <c r="A7" s="51" t="s">
        <v>29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20" ht="6" customHeight="1" thickBot="1" x14ac:dyDescent="0.3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21" customHeight="1" x14ac:dyDescent="0.25">
      <c r="A9" s="40" t="s">
        <v>0</v>
      </c>
      <c r="B9" s="37" t="s">
        <v>21</v>
      </c>
      <c r="C9" s="38"/>
      <c r="D9" s="38"/>
      <c r="E9" s="38"/>
      <c r="F9" s="38"/>
      <c r="G9" s="38"/>
      <c r="H9" s="38"/>
      <c r="I9" s="38"/>
      <c r="J9" s="38"/>
      <c r="K9" s="39"/>
      <c r="L9" s="42" t="s">
        <v>15</v>
      </c>
      <c r="M9" s="43" t="s">
        <v>22</v>
      </c>
      <c r="N9" s="43" t="s">
        <v>23</v>
      </c>
      <c r="O9" s="43" t="s">
        <v>24</v>
      </c>
      <c r="P9" s="42" t="s">
        <v>17</v>
      </c>
      <c r="Q9" s="42" t="s">
        <v>18</v>
      </c>
      <c r="R9" s="45" t="s">
        <v>19</v>
      </c>
      <c r="S9" s="3"/>
      <c r="T9" s="3"/>
    </row>
    <row r="10" spans="1:20" ht="57" customHeight="1" x14ac:dyDescent="0.25">
      <c r="A10" s="41"/>
      <c r="B10" s="33" t="s">
        <v>1</v>
      </c>
      <c r="C10" s="33" t="s">
        <v>2</v>
      </c>
      <c r="D10" s="33" t="s">
        <v>3</v>
      </c>
      <c r="E10" s="33" t="s">
        <v>4</v>
      </c>
      <c r="F10" s="33" t="s">
        <v>5</v>
      </c>
      <c r="G10" s="33" t="s">
        <v>6</v>
      </c>
      <c r="H10" s="33" t="s">
        <v>7</v>
      </c>
      <c r="I10" s="33" t="s">
        <v>8</v>
      </c>
      <c r="J10" s="33" t="s">
        <v>9</v>
      </c>
      <c r="K10" s="33" t="s">
        <v>10</v>
      </c>
      <c r="L10" s="34"/>
      <c r="M10" s="44"/>
      <c r="N10" s="44"/>
      <c r="O10" s="44"/>
      <c r="P10" s="34"/>
      <c r="Q10" s="34"/>
      <c r="R10" s="46"/>
      <c r="S10" s="3"/>
      <c r="T10" s="3"/>
    </row>
    <row r="11" spans="1:20" ht="27" customHeight="1" thickBot="1" x14ac:dyDescent="0.3">
      <c r="A11" s="41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0" t="s">
        <v>20</v>
      </c>
      <c r="N11" s="31"/>
      <c r="O11" s="32"/>
      <c r="P11" s="34"/>
      <c r="Q11" s="34"/>
      <c r="R11" s="46"/>
      <c r="S11" s="3"/>
      <c r="T11" s="3"/>
    </row>
    <row r="12" spans="1:20" ht="21" customHeight="1" x14ac:dyDescent="0.25">
      <c r="A12" s="5" t="str">
        <f>[1]Лист1!$D$17</f>
        <v>6.07.2015 р.</v>
      </c>
      <c r="B12" s="15">
        <f>[1]Лист1!$B$26</f>
        <v>84.094999999999999</v>
      </c>
      <c r="C12" s="15">
        <f>[1]Лист1!$C$26</f>
        <v>7.9980000000000002</v>
      </c>
      <c r="D12" s="15">
        <f>[1]Лист1!$D$26</f>
        <v>2.31</v>
      </c>
      <c r="E12" s="15">
        <f>[1]Лист1!$F$26</f>
        <v>6.3E-2</v>
      </c>
      <c r="F12" s="15">
        <f>[1]Лист1!$E$26</f>
        <v>3.9E-2</v>
      </c>
      <c r="G12" s="15">
        <f>SUM([1]Лист1!$G$26:$I$26)</f>
        <v>3.5999999999999997E-2</v>
      </c>
      <c r="H12" s="15">
        <f>[1]Лист1!$J$26</f>
        <v>0.122</v>
      </c>
      <c r="I12" s="15">
        <f>[1]Лист1!$K$26</f>
        <v>1.597</v>
      </c>
      <c r="J12" s="15">
        <f>[1]Лист1!$L$26</f>
        <v>3.734</v>
      </c>
      <c r="K12" s="15">
        <f>[1]Лист1!$M$26</f>
        <v>6.0000000000000001E-3</v>
      </c>
      <c r="L12" s="18">
        <v>-0.7</v>
      </c>
      <c r="M12" s="15">
        <f>[1]Лист1!$M$30</f>
        <v>0.80100000000000005</v>
      </c>
      <c r="N12" s="23">
        <f>[1]Лист1!$M$31</f>
        <v>8419</v>
      </c>
      <c r="O12" s="23">
        <f>[1]Лист1!$M$32</f>
        <v>11419</v>
      </c>
      <c r="P12" s="24" t="s">
        <v>27</v>
      </c>
      <c r="Q12" s="24">
        <v>6.9999999999999999E-4</v>
      </c>
      <c r="R12" s="27" t="s">
        <v>28</v>
      </c>
      <c r="S12" s="3"/>
      <c r="T12" s="3"/>
    </row>
    <row r="13" spans="1:20" ht="21" customHeight="1" x14ac:dyDescent="0.25">
      <c r="A13" s="6" t="str">
        <f>[2]Лист1!$D$17</f>
        <v>13.07.2015 р.</v>
      </c>
      <c r="B13" s="16">
        <f>[2]Лист1!$B$26</f>
        <v>84.507000000000005</v>
      </c>
      <c r="C13" s="16">
        <f>[2]Лист1!$C$26</f>
        <v>7.9390000000000001</v>
      </c>
      <c r="D13" s="16">
        <f>[2]Лист1!$D$26</f>
        <v>1.91</v>
      </c>
      <c r="E13" s="16">
        <f>[2]Лист1!$F$26</f>
        <v>5.6000000000000001E-2</v>
      </c>
      <c r="F13" s="16">
        <f>[2]Лист1!$E$26</f>
        <v>0.04</v>
      </c>
      <c r="G13" s="16">
        <f>SUM([2]Лист1!$G$26:$I$26)</f>
        <v>5.1000000000000004E-2</v>
      </c>
      <c r="H13" s="16">
        <f>[2]Лист1!$J$26</f>
        <v>7.0999999999999994E-2</v>
      </c>
      <c r="I13" s="16">
        <f>[2]Лист1!$K$26</f>
        <v>1.585</v>
      </c>
      <c r="J13" s="16">
        <f>[2]Лист1!$L$26</f>
        <v>3.8340000000000001</v>
      </c>
      <c r="K13" s="16">
        <f>[2]Лист1!$M$26</f>
        <v>7.0000000000000001E-3</v>
      </c>
      <c r="L13" s="19">
        <v>-9.6</v>
      </c>
      <c r="M13" s="16">
        <f>[2]Лист1!$M$30</f>
        <v>0.79700000000000004</v>
      </c>
      <c r="N13" s="21">
        <f>[2]Лист1!$M$31</f>
        <v>8345</v>
      </c>
      <c r="O13" s="21">
        <f>[2]Лист1!$M$32</f>
        <v>11359</v>
      </c>
      <c r="P13" s="25"/>
      <c r="Q13" s="25"/>
      <c r="R13" s="28"/>
      <c r="S13" s="3"/>
      <c r="T13" s="3"/>
    </row>
    <row r="14" spans="1:20" ht="21" customHeight="1" x14ac:dyDescent="0.25">
      <c r="A14" s="6" t="str">
        <f>[3]Лист1!$D$17</f>
        <v>20.07.2015 р.</v>
      </c>
      <c r="B14" s="16">
        <f>[3]Лист1!$B$26</f>
        <v>84.253</v>
      </c>
      <c r="C14" s="16">
        <f>[3]Лист1!$C$26</f>
        <v>8.1519999999999992</v>
      </c>
      <c r="D14" s="16">
        <f>[3]Лист1!$D$26</f>
        <v>1.98</v>
      </c>
      <c r="E14" s="16">
        <f>[3]Лист1!$F$26</f>
        <v>6.4000000000000001E-2</v>
      </c>
      <c r="F14" s="16">
        <f>[3]Лист1!$E$26</f>
        <v>5.7000000000000002E-2</v>
      </c>
      <c r="G14" s="16">
        <f>SUM([3]Лист1!$G$26:$I$26)</f>
        <v>7.1000000000000008E-2</v>
      </c>
      <c r="H14" s="16">
        <f>[3]Лист1!$J$26</f>
        <v>8.1000000000000003E-2</v>
      </c>
      <c r="I14" s="16">
        <f>[3]Лист1!$K$26</f>
        <v>1.5209999999999999</v>
      </c>
      <c r="J14" s="16">
        <f>[3]Лист1!$L$26</f>
        <v>3.8119999999999998</v>
      </c>
      <c r="K14" s="16">
        <f>[3]Лист1!$M$26</f>
        <v>8.9999999999999993E-3</v>
      </c>
      <c r="L14" s="19">
        <v>-8.6</v>
      </c>
      <c r="M14" s="16">
        <f>[3]Лист1!$M$30</f>
        <v>0.79900000000000004</v>
      </c>
      <c r="N14" s="21">
        <f>[3]Лист1!$M$31</f>
        <v>8387</v>
      </c>
      <c r="O14" s="21">
        <f>[3]Лист1!$M$32</f>
        <v>11395</v>
      </c>
      <c r="P14" s="25"/>
      <c r="Q14" s="25"/>
      <c r="R14" s="28"/>
      <c r="S14" s="3"/>
      <c r="T14" s="3"/>
    </row>
    <row r="15" spans="1:20" ht="21" customHeight="1" thickBot="1" x14ac:dyDescent="0.3">
      <c r="A15" s="7" t="str">
        <f>[4]Лист1!$D$17</f>
        <v>27.07.2015р.</v>
      </c>
      <c r="B15" s="17">
        <f>[4]Лист1!$B$26</f>
        <v>84.641999999999996</v>
      </c>
      <c r="C15" s="17">
        <f>[4]Лист1!$C$26</f>
        <v>7.7530000000000001</v>
      </c>
      <c r="D15" s="17">
        <f>[4]Лист1!$D$26</f>
        <v>2.0459999999999998</v>
      </c>
      <c r="E15" s="17">
        <f>[4]Лист1!$F$26</f>
        <v>7.2999999999999995E-2</v>
      </c>
      <c r="F15" s="17">
        <f>[4]Лист1!$E$26</f>
        <v>7.9000000000000001E-2</v>
      </c>
      <c r="G15" s="17">
        <f>SUM([4]Лист1!$G$26:$I$26)</f>
        <v>6.8000000000000005E-2</v>
      </c>
      <c r="H15" s="17">
        <f>[4]Лист1!$J$26</f>
        <v>8.8999999999999996E-2</v>
      </c>
      <c r="I15" s="17">
        <f>[4]Лист1!$K$26</f>
        <v>1.4730000000000001</v>
      </c>
      <c r="J15" s="17">
        <f>[4]Лист1!$L$26</f>
        <v>3.7679999999999998</v>
      </c>
      <c r="K15" s="17">
        <f>[4]Лист1!$M$26</f>
        <v>8.9999999999999993E-3</v>
      </c>
      <c r="L15" s="20">
        <v>-8.4</v>
      </c>
      <c r="M15" s="17">
        <f>[4]Лист1!$M$30</f>
        <v>0.79800000000000004</v>
      </c>
      <c r="N15" s="22">
        <f>[4]Лист1!$M$31</f>
        <v>8385</v>
      </c>
      <c r="O15" s="22">
        <f>[4]Лист1!$M$32</f>
        <v>11404</v>
      </c>
      <c r="P15" s="26"/>
      <c r="Q15" s="26"/>
      <c r="R15" s="29"/>
      <c r="S15" s="3"/>
      <c r="T15" s="3"/>
    </row>
    <row r="16" spans="1:20" ht="13.5" customHeight="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"/>
      <c r="T16" s="3"/>
    </row>
    <row r="17" spans="1:20" ht="13.5" customHeight="1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3"/>
      <c r="T17" s="3"/>
    </row>
    <row r="18" spans="1:20" ht="6.75" customHeight="1" x14ac:dyDescent="0.25"/>
    <row r="19" spans="1:20" ht="16.5" customHeight="1" x14ac:dyDescent="0.25">
      <c r="A19" s="35" t="s">
        <v>14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</row>
    <row r="20" spans="1:20" ht="10.5" customHeight="1" x14ac:dyDescent="0.25">
      <c r="K20" s="9" t="s">
        <v>11</v>
      </c>
      <c r="N20" s="10" t="s">
        <v>12</v>
      </c>
      <c r="O20" s="11"/>
    </row>
    <row r="21" spans="1:20" ht="10.5" customHeight="1" x14ac:dyDescent="0.25">
      <c r="M21" s="12"/>
      <c r="N21" s="12"/>
      <c r="O21" s="11"/>
      <c r="P21" s="13"/>
    </row>
    <row r="22" spans="1:20" x14ac:dyDescent="0.25">
      <c r="A22" s="36" t="s">
        <v>13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</row>
    <row r="23" spans="1:20" ht="10.5" customHeight="1" x14ac:dyDescent="0.25">
      <c r="K23" s="9" t="s">
        <v>11</v>
      </c>
      <c r="N23" s="10" t="s">
        <v>12</v>
      </c>
    </row>
    <row r="24" spans="1:20" ht="14.25" customHeight="1" x14ac:dyDescent="0.25">
      <c r="M24" s="12"/>
      <c r="N24" s="12"/>
      <c r="O24" s="13"/>
    </row>
  </sheetData>
  <mergeCells count="30">
    <mergeCell ref="A1:N1"/>
    <mergeCell ref="O1:Q1"/>
    <mergeCell ref="A3:R3"/>
    <mergeCell ref="A5:R5"/>
    <mergeCell ref="A7:R7"/>
    <mergeCell ref="A19:R19"/>
    <mergeCell ref="A22:R22"/>
    <mergeCell ref="B9:K9"/>
    <mergeCell ref="A9:A11"/>
    <mergeCell ref="L9:L11"/>
    <mergeCell ref="M9:M10"/>
    <mergeCell ref="N9:N10"/>
    <mergeCell ref="O9:O10"/>
    <mergeCell ref="P9:P11"/>
    <mergeCell ref="Q9:Q11"/>
    <mergeCell ref="R9:R11"/>
    <mergeCell ref="B10:B11"/>
    <mergeCell ref="C10:C11"/>
    <mergeCell ref="D10:D11"/>
    <mergeCell ref="E10:E11"/>
    <mergeCell ref="F10:F11"/>
    <mergeCell ref="P12:P15"/>
    <mergeCell ref="Q12:Q15"/>
    <mergeCell ref="R12:R15"/>
    <mergeCell ref="M11:O11"/>
    <mergeCell ref="G10:G11"/>
    <mergeCell ref="H10:H11"/>
    <mergeCell ref="I10:I11"/>
    <mergeCell ref="J10:J11"/>
    <mergeCell ref="K10:K11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2015-07-30T08:36:38Z</dcterms:modified>
</cp:coreProperties>
</file>